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_zhi\Desktop\Юниоры 2026\"/>
    </mc:Choice>
  </mc:AlternateContent>
  <xr:revisionPtr revIDLastSave="0" documentId="13_ncr:1_{D27E32CC-3314-4C80-BADB-2CA523215AD3}" xr6:coauthVersionLast="47" xr6:coauthVersionMax="47" xr10:uidLastSave="{00000000-0000-0000-0000-000000000000}"/>
  <bookViews>
    <workbookView xWindow="-108" yWindow="-108" windowWidth="23256" windowHeight="13896" firstSheet="2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C13" i="4"/>
  <c r="G115" i="4" s="1"/>
  <c r="C12" i="4"/>
  <c r="C14" i="1"/>
  <c r="C13" i="1"/>
  <c r="C12" i="1"/>
  <c r="C14" i="5"/>
  <c r="E24" i="5" s="1"/>
  <c r="C13" i="5"/>
  <c r="C12" i="5"/>
  <c r="G72" i="1"/>
  <c r="G70" i="1"/>
  <c r="E115" i="4" l="1"/>
  <c r="G122" i="4" l="1"/>
  <c r="G123" i="4" s="1"/>
  <c r="G43" i="4" l="1"/>
  <c r="G42" i="4"/>
  <c r="G77" i="1" l="1"/>
  <c r="G76" i="1"/>
  <c r="G75" i="1"/>
  <c r="G127" i="4"/>
  <c r="A5" i="7" l="1"/>
  <c r="A3" i="7"/>
  <c r="A5" i="5"/>
  <c r="A3" i="5"/>
  <c r="G46" i="1"/>
  <c r="A5" i="1"/>
  <c r="A3" i="1"/>
  <c r="A3" i="4"/>
  <c r="A5" i="4"/>
  <c r="E122" i="4"/>
  <c r="E123" i="4" s="1"/>
  <c r="G25" i="5" l="1"/>
  <c r="G27" i="5"/>
  <c r="E25" i="5"/>
  <c r="E23" i="5"/>
  <c r="E27" i="5"/>
  <c r="G24" i="5"/>
  <c r="G23" i="5"/>
  <c r="G33" i="1"/>
  <c r="G40" i="1"/>
  <c r="G49" i="1"/>
  <c r="G57" i="1"/>
  <c r="G65" i="1"/>
  <c r="G41" i="1"/>
  <c r="G50" i="1"/>
  <c r="G51" i="1"/>
  <c r="G34" i="1"/>
  <c r="G58" i="1"/>
  <c r="G28" i="1"/>
  <c r="G29" i="1"/>
  <c r="G43" i="1"/>
  <c r="G52" i="1"/>
  <c r="G60" i="1"/>
  <c r="G68" i="1"/>
  <c r="G30" i="1"/>
  <c r="G36" i="1"/>
  <c r="G44" i="1"/>
  <c r="G53" i="1"/>
  <c r="G61" i="1"/>
  <c r="G69" i="1"/>
  <c r="G48" i="1"/>
  <c r="G42" i="1"/>
  <c r="G31" i="1"/>
  <c r="G37" i="1"/>
  <c r="G45" i="1"/>
  <c r="G54" i="1"/>
  <c r="G62" i="1"/>
  <c r="G71" i="1"/>
  <c r="G56" i="1"/>
  <c r="G66" i="1"/>
  <c r="G59" i="1"/>
  <c r="G38" i="1"/>
  <c r="G47" i="1"/>
  <c r="G55" i="1"/>
  <c r="G63" i="1"/>
  <c r="G27" i="1"/>
  <c r="G39" i="1"/>
  <c r="G64" i="1"/>
  <c r="G35" i="1"/>
  <c r="G67" i="1"/>
  <c r="G32" i="1"/>
  <c r="F124" i="4"/>
  <c r="D124" i="4"/>
  <c r="G78" i="4"/>
  <c r="E78" i="4"/>
  <c r="G41" i="4"/>
  <c r="G40" i="4" s="1"/>
  <c r="E41" i="4"/>
  <c r="E40" i="4" s="1"/>
  <c r="E116" i="4"/>
  <c r="G112" i="4"/>
  <c r="G104" i="4"/>
  <c r="G96" i="4"/>
  <c r="G88" i="4"/>
  <c r="G81" i="4"/>
  <c r="E103" i="4"/>
  <c r="E95" i="4"/>
  <c r="E87" i="4"/>
  <c r="G80" i="4"/>
  <c r="E114" i="4"/>
  <c r="G111" i="4"/>
  <c r="G103" i="4"/>
  <c r="G95" i="4"/>
  <c r="G87" i="4"/>
  <c r="E110" i="4"/>
  <c r="E102" i="4"/>
  <c r="E94" i="4"/>
  <c r="E86" i="4"/>
  <c r="E113" i="4"/>
  <c r="G110" i="4"/>
  <c r="G102" i="4"/>
  <c r="G94" i="4"/>
  <c r="G86" i="4"/>
  <c r="E109" i="4"/>
  <c r="E101" i="4"/>
  <c r="E93" i="4"/>
  <c r="E85" i="4"/>
  <c r="G107" i="4"/>
  <c r="E98" i="4"/>
  <c r="E104" i="4"/>
  <c r="E112" i="4"/>
  <c r="G109" i="4"/>
  <c r="G101" i="4"/>
  <c r="G93" i="4"/>
  <c r="G85" i="4"/>
  <c r="E108" i="4"/>
  <c r="E100" i="4"/>
  <c r="E92" i="4"/>
  <c r="E84" i="4"/>
  <c r="G99" i="4"/>
  <c r="G91" i="4"/>
  <c r="G83" i="4"/>
  <c r="E90" i="4"/>
  <c r="E82" i="4"/>
  <c r="E88" i="4"/>
  <c r="E80" i="4"/>
  <c r="E111" i="4"/>
  <c r="G108" i="4"/>
  <c r="G100" i="4"/>
  <c r="G92" i="4"/>
  <c r="G84" i="4"/>
  <c r="E107" i="4"/>
  <c r="E99" i="4"/>
  <c r="E91" i="4"/>
  <c r="E83" i="4"/>
  <c r="G116" i="4"/>
  <c r="E106" i="4"/>
  <c r="E96" i="4"/>
  <c r="G114" i="4"/>
  <c r="G106" i="4"/>
  <c r="G98" i="4"/>
  <c r="G90" i="4"/>
  <c r="G82" i="4"/>
  <c r="E105" i="4"/>
  <c r="E97" i="4"/>
  <c r="E89" i="4"/>
  <c r="G113" i="4"/>
  <c r="G105" i="4"/>
  <c r="G97" i="4"/>
  <c r="G89" i="4"/>
  <c r="E81" i="4"/>
  <c r="G79" i="4"/>
  <c r="G75" i="4"/>
  <c r="E73" i="4"/>
  <c r="E76" i="4"/>
  <c r="E79" i="4"/>
  <c r="E75" i="4"/>
  <c r="E56" i="4"/>
  <c r="G74" i="4"/>
  <c r="G58" i="4"/>
  <c r="G57" i="4" s="1"/>
  <c r="E77" i="4"/>
  <c r="G77" i="4"/>
  <c r="E74" i="4"/>
  <c r="E58" i="4"/>
  <c r="E57" i="4" s="1"/>
  <c r="G73" i="4"/>
  <c r="G56" i="4"/>
  <c r="G76" i="4"/>
  <c r="G33" i="5"/>
  <c r="E33" i="5"/>
  <c r="G31" i="5"/>
  <c r="E31" i="5"/>
  <c r="G30" i="5"/>
  <c r="E30" i="5"/>
  <c r="G19" i="5"/>
  <c r="E19" i="5"/>
  <c r="G18" i="5"/>
  <c r="G26" i="5" l="1"/>
  <c r="E26" i="5"/>
  <c r="G22" i="5"/>
  <c r="E22" i="5"/>
</calcChain>
</file>

<file path=xl/sharedStrings.xml><?xml version="1.0" encoding="utf-8"?>
<sst xmlns="http://schemas.openxmlformats.org/spreadsheetml/2006/main" count="849" uniqueCount="262">
  <si>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</si>
  <si>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</si>
  <si>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</si>
  <si>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</si>
  <si>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</si>
  <si>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</si>
  <si>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</si>
  <si>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</si>
  <si>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</si>
  <si>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</si>
  <si>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</si>
  <si>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</si>
  <si>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</si>
  <si>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</si>
  <si>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</si>
  <si>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</si>
  <si>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</si>
  <si>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</si>
  <si>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</si>
  <si>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</si>
  <si>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</si>
  <si>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</si>
  <si>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</si>
  <si>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</si>
  <si>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</si>
  <si>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</si>
  <si>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</si>
  <si>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</si>
  <si>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</si>
  <si>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</si>
  <si>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</si>
  <si>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</si>
  <si>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</si>
  <si>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</si>
  <si>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</si>
  <si>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</si>
  <si>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</si>
  <si>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</si>
  <si>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</si>
  <si>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</si>
  <si>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</si>
  <si>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</si>
  <si>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</si>
  <si>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</si>
  <si>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</si>
  <si>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</si>
  <si>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</si>
  <si>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</si>
  <si>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</si>
  <si>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</si>
  <si>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</si>
  <si>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</si>
  <si>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Региональный этап</t>
  </si>
  <si>
    <t>Покрытие пола: ковролин  -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</si>
  <si>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</si>
  <si>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</si>
  <si>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Офисный стол</t>
  </si>
  <si>
    <t>Компьютерный стул</t>
  </si>
  <si>
    <t>Стелаж</t>
  </si>
  <si>
    <t>Мебель</t>
  </si>
  <si>
    <t>шт</t>
  </si>
  <si>
    <t>Вешалка</t>
  </si>
  <si>
    <t>Мусорная корзина</t>
  </si>
  <si>
    <t>Аптечка первой помощи работникам</t>
  </si>
  <si>
    <t>Огнетушитель углекислотный ОУ-1 или аналог</t>
  </si>
  <si>
    <t>По приказу № 169н</t>
  </si>
  <si>
    <t>Оборудование</t>
  </si>
  <si>
    <t xml:space="preserve">шт ( на 1 раб.место) </t>
  </si>
  <si>
    <t>Персональный компьютер в сборе</t>
  </si>
  <si>
    <t>Компьютерный монитор</t>
  </si>
  <si>
    <t>Интерфейсный кабель для подключения монитора</t>
  </si>
  <si>
    <t>Клавиатура</t>
  </si>
  <si>
    <t>Компьютерная мышь</t>
  </si>
  <si>
    <t>Коврик для компьютерной мыши</t>
  </si>
  <si>
    <t>Кабель питания</t>
  </si>
  <si>
    <t>Источник бесперебойного питания</t>
  </si>
  <si>
    <t>Сетевой фильтр</t>
  </si>
  <si>
    <t>ПО операционная система</t>
  </si>
  <si>
    <t>ПО для просмотра документов в формате PDF</t>
  </si>
  <si>
    <t>ПО для архивации</t>
  </si>
  <si>
    <t>ПО офисный пакет</t>
  </si>
  <si>
    <t>ПО веб-браузер</t>
  </si>
  <si>
    <t>ПО редактор диаграмм</t>
  </si>
  <si>
    <t>ПО Git или аналог</t>
  </si>
  <si>
    <t>ПО .NET</t>
  </si>
  <si>
    <t>ПО среда разработки</t>
  </si>
  <si>
    <t>Набор средств разработки</t>
  </si>
  <si>
    <t>Библиотека</t>
  </si>
  <si>
    <t>ORM-инструмент</t>
  </si>
  <si>
    <t xml:space="preserve">Программное обеспечение </t>
  </si>
  <si>
    <t>Среда для разработки графических интерфейсов</t>
  </si>
  <si>
    <t>Текстовый редактор</t>
  </si>
  <si>
    <t>Клиент для работы с API</t>
  </si>
  <si>
    <t>ПО СУБД</t>
  </si>
  <si>
    <t>МФУ цветное лазерное</t>
  </si>
  <si>
    <t>Интерфейсный кабель для подключения МФУ</t>
  </si>
  <si>
    <t>Веер цифр</t>
  </si>
  <si>
    <t>Шкаф с запирающимися ячейками</t>
  </si>
  <si>
    <t>Кабель питания CEE 7/7 - IEC 320 C13</t>
  </si>
  <si>
    <t>6 розеток, 5 метров</t>
  </si>
  <si>
    <t>Android SDK</t>
  </si>
  <si>
    <t>Программное обеспечение Java SE 17 Development Kit</t>
  </si>
  <si>
    <t>Kivy Designer</t>
  </si>
  <si>
    <t>Программное обеспечение текстовый редактор Sublime Text</t>
  </si>
  <si>
    <t>DataGrip</t>
  </si>
  <si>
    <t>Оборудование IT</t>
  </si>
  <si>
    <t>ПО</t>
  </si>
  <si>
    <t>Расходные материалы</t>
  </si>
  <si>
    <t>ячеек</t>
  </si>
  <si>
    <t>Аптечка</t>
  </si>
  <si>
    <t>Огнетушитель</t>
  </si>
  <si>
    <t>Кулер 19 л (холодная/горячая вода)</t>
  </si>
  <si>
    <t>Охрана труда</t>
  </si>
  <si>
    <t>Смартфон/Планшет с ОС Android</t>
  </si>
  <si>
    <t>Программное обеспечение JetBrains Rider 
Включая следующие компоненты:
 - Web Development;
 - Database Tools;
 - Version Controls;
 - Rider Xamarin Android Support;
 - AvaloniaRider.</t>
  </si>
  <si>
    <t>Ручка</t>
  </si>
  <si>
    <t xml:space="preserve">шт ( на 1 конкурсанта) </t>
  </si>
  <si>
    <t>Ручка шариковая</t>
  </si>
  <si>
    <t>Проводная, подключение по USB</t>
  </si>
  <si>
    <t>штука</t>
  </si>
  <si>
    <t>Бумага для офисной техники</t>
  </si>
  <si>
    <t>Белая, А4, пачка 500 листов</t>
  </si>
  <si>
    <t>Катридж для цветного МФУ</t>
  </si>
  <si>
    <t xml:space="preserve">Папка-планшет </t>
  </si>
  <si>
    <t>Скоросшиватель пластиковый</t>
  </si>
  <si>
    <t>Клейкая лента канцелярская двусторонняя</t>
  </si>
  <si>
    <t>Файл-вкладыш, плотный</t>
  </si>
  <si>
    <t>А4, упаковка 100 шт</t>
  </si>
  <si>
    <t>упаковка</t>
  </si>
  <si>
    <t>Мешки для мусора</t>
  </si>
  <si>
    <t>60 литров, рулон 30 шт</t>
  </si>
  <si>
    <t>рулон</t>
  </si>
  <si>
    <t>Стакан одноразовый для холодных напитков</t>
  </si>
  <si>
    <t>200 мл., упаковка 100 шт</t>
  </si>
  <si>
    <t>Стакан одноразовый термостойкий</t>
  </si>
  <si>
    <t>200 мл., упаковка 50 шт</t>
  </si>
  <si>
    <t>Флеш накопитель</t>
  </si>
  <si>
    <t>16 Гб</t>
  </si>
  <si>
    <t>Вода 19 литров</t>
  </si>
  <si>
    <t>Шт</t>
  </si>
  <si>
    <t>шт.</t>
  </si>
  <si>
    <t>Интерфейсный кабель для подключения монитора или проектора</t>
  </si>
  <si>
    <t>Проектор с экраном</t>
  </si>
  <si>
    <t>Офисный стул</t>
  </si>
  <si>
    <t>Флипчарт</t>
  </si>
  <si>
    <t>Интернет: не требуется</t>
  </si>
  <si>
    <t>Электричество: не требуется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</si>
  <si>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</si>
  <si>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>Наушники</t>
  </si>
  <si>
    <t>Проводные, разъём Jack 3,5</t>
  </si>
  <si>
    <t>Atril 1.28.0</t>
  </si>
  <si>
    <t>Git 2.48.1</t>
  </si>
  <si>
    <t>.NET 9.0, Python-3.11, Java SE 17 Development Kit</t>
  </si>
  <si>
    <t>DataGrip v2024.3.5</t>
  </si>
  <si>
    <t>Postman v7.33.1</t>
  </si>
  <si>
    <t>Sublime Text Build 4200</t>
  </si>
  <si>
    <t>Kivy Designer 2.3.1</t>
  </si>
  <si>
    <t>PyCharm Community Edition 2024.3.4</t>
  </si>
  <si>
    <t>Anaconda3 2025.06-0</t>
  </si>
  <si>
    <t>Hibernate ORM 7.1 series</t>
  </si>
  <si>
    <t>Eclipse IDE for Java Developers - 2025-03</t>
  </si>
  <si>
    <t>IntelliJ IDEA Community Edition v2024.3.4.1</t>
  </si>
  <si>
    <t>Java SE 17 Development Kit</t>
  </si>
  <si>
    <t>Node.js v22.14.0</t>
  </si>
  <si>
    <t>Next.js v15.2.2</t>
  </si>
  <si>
    <t>Vue.js v2.7.16</t>
  </si>
  <si>
    <t>Electron 35.0.1</t>
  </si>
  <si>
    <t>Flutter SDK v3.29.1</t>
  </si>
  <si>
    <t>Dart SDK v3.7.0</t>
  </si>
  <si>
    <t>Android Studio2024.3.1</t>
  </si>
  <si>
    <t>WebStorm v2024.3.4</t>
  </si>
  <si>
    <t>e(fx)clipse 2.4.0 в составе Eclipse 4.6.0 SDK</t>
  </si>
  <si>
    <t>Visual Studio Code v1.98.1</t>
  </si>
  <si>
    <t>Android 10 SDK</t>
  </si>
  <si>
    <t xml:space="preserve"> - SQLAlchemy
 - JDBC (Java Database Connectivity)
 - ADO.NET
 - ODBC (Open Database Connectivity)
 - MySQL Connector/C++</t>
  </si>
  <si>
    <t>Программные решения для бизнеса (юниоры)</t>
  </si>
  <si>
    <t>Критически важные характеристики позиции отсутствуют</t>
  </si>
  <si>
    <t>ГАПОУ ПО ПКИПТ "Пензенский колледж информационных и промышленных технологий (ИТ-колледж)"</t>
  </si>
  <si>
    <t>Пензенская область РФ</t>
  </si>
  <si>
    <t>Овчаренко Карина Олеговна</t>
  </si>
  <si>
    <t>karina_zhidkova88@mail.ru</t>
  </si>
  <si>
    <t>Пучков Андрей Игоревич</t>
  </si>
  <si>
    <t>andreymail22112006@gmail.com</t>
  </si>
  <si>
    <t>09.02.26-13.02.26</t>
  </si>
  <si>
    <t>Площадь зоны: 112 кв.м</t>
  </si>
  <si>
    <t>Освещение: Верхнее искусственное освещение 750 люкс</t>
  </si>
  <si>
    <t>Электричество:  6 подключения к сети  по (220 Вольт)</t>
  </si>
  <si>
    <t>Покрытие пола: 112 м2 на всю зону</t>
  </si>
  <si>
    <t xml:space="preserve">ЦПУ: Системныйблок Vimark Prometey ST100 i5-8400/H310/8Gb/240Gb_SSD/1Tb_SATA/450W/Win10Pro/Office H&amp;B2019/RCC.Sensor/3Y </t>
  </si>
  <si>
    <t>Монитор Samsung C24F390FHI</t>
  </si>
  <si>
    <t>VGA, HDMI</t>
  </si>
  <si>
    <t>Defender Accent SB-720 RU, клавиатура мембранная, 102 клавиши, пластик, проводное USB подключение.</t>
  </si>
  <si>
    <t>Perfeo "Glow", модель: PF-010-CB, мышь оптическая, симметричная, 3 кнопки.</t>
  </si>
  <si>
    <t>Samsung Galaxy Tab A, Exynos 7904 Octa, 1,8 ГГц, Количество ядер 8 GPU Mali-G71 MP2, RAM 2GB, Дисплей 10,1 дюйма, 16:10, 1920 х 1200 пикселей, IPS, Сенсорный дисплей, ОС Android 9.0</t>
  </si>
  <si>
    <t>Ippon Back Pro 600W White</t>
  </si>
  <si>
    <t>ОС - Windows 10 PRO 22H2</t>
  </si>
  <si>
    <t>Adobe Acrobar Reader 2023.008.20470</t>
  </si>
  <si>
    <t>7-zip 19.00 2019-02-21</t>
  </si>
  <si>
    <t>Программное обеспечение Microsoft Office 2019 версия 2401</t>
  </si>
  <si>
    <t xml:space="preserve">Microsoft Edge версия 121.0.2277.122, Google Chrome версия 121.0.6164.161 </t>
  </si>
  <si>
    <t>Программное обеспечение Visio Pro 2019 2401, draw.io 23.0.2</t>
  </si>
  <si>
    <t>Программное обеспечение Git 2.43.0</t>
  </si>
  <si>
    <t>Программная платформа .NET 7.0 включая следующие компоненты:
-Avalonia   
-NET Framework Core
 -NET Framework Tools 
-NET Framework Design</t>
  </si>
  <si>
    <t>Программное обеспечение Microsoft Visual Studio Comunity 17.8.6 2022 г. ,включая следующие компоненты:
- .NET desktop development Workload;
- Universal Windows Platform development Workload;
- Python development Workload;
- Data storage and processing Workload.
- Asp.Net and web development</t>
  </si>
  <si>
    <t>Программное обеспчение  Visual Studio Code 1.96.4</t>
  </si>
  <si>
    <t>Программное обеспечение JetBrains Rider 2023.3.3
Включая следующие компоненты:
 - Web Development;
 - Database Tools;
 - Version Controls;
 - Rider Xamarin Android Support;
 - AvaloniaRider.</t>
  </si>
  <si>
    <t>Программное обеспечение Android Studio 2021.1.1, включая следующие компоненты:
 - Android SDK Tools;
 - Android SDK Platform-Tools;
 - Android SDK Build-Tools;
 - Android SDK Platform;
 - USB Driver.</t>
  </si>
  <si>
    <t>Программное обеспечение Flutter SDK 3.19.0</t>
  </si>
  <si>
    <t>Программное обеспечение Dart SDK 3.2.4</t>
  </si>
  <si>
    <t>Программное обеспечение Electron 16.13.0</t>
  </si>
  <si>
    <t>Программное обеспечение Vue.js 4.2.5</t>
  </si>
  <si>
    <t>Программное обеспечение Next.js 12</t>
  </si>
  <si>
    <t>Программное обеспечение Node.js 21.6.2</t>
  </si>
  <si>
    <t>Программное обеспечение WebStorm 2023.3</t>
  </si>
  <si>
    <t>Программное обеспечение e(fx)clipse 3.9.0</t>
  </si>
  <si>
    <t>Программное обеспечение IntelliJ IDEA Ultimate 183.6156.11</t>
  </si>
  <si>
    <t>Программное обеспечение ПО Eclipse IDE for Java 2022-12</t>
  </si>
  <si>
    <t>Anaconda3 включая Python-3.11, следующие компоненты:
 - Kivy; 
 - PyJNIus;
 - PyQt 6;
 - Pillow;
 - mariadb-connector;
 - postgresql.</t>
  </si>
  <si>
    <t xml:space="preserve"> -SQLAlchemy
 - JDBC (Java Database Connectivity)
 - ADO.NET 
 - ODBC (Open Database Connectivity)
- MySQL Connector/C++</t>
  </si>
  <si>
    <t>Программное обеспечение Hibernate ORM 6.1</t>
  </si>
  <si>
    <t>Программное обеспечение PyCharm Community Edition 2022.3.2</t>
  </si>
  <si>
    <t>Qt Designer 5.11.1</t>
  </si>
  <si>
    <t>Программное обеспечение Postman v.10.23</t>
  </si>
  <si>
    <t>Программное обеспечение SQL Server Management Studio  18 v.18.4</t>
  </si>
  <si>
    <t>PostgreSQL</t>
  </si>
  <si>
    <t>MySQL Workbench CE 8.0</t>
  </si>
  <si>
    <t>OBS Studio</t>
  </si>
  <si>
    <t>По для записи видео с экрана</t>
  </si>
  <si>
    <t>Огнетушитель углекислотный ОУ-1</t>
  </si>
  <si>
    <t>Кулер 19 л (холодная вода)</t>
  </si>
  <si>
    <t>Ручка гелевая черная</t>
  </si>
  <si>
    <t>Cactus CS-EPT9651
INKJET PRINT CARTRIDGE
СТРУЙНЫЙ КАРТРИДЖ</t>
  </si>
  <si>
    <t>Папка-планшет с зажимом для документов и бумаг, A4, черная</t>
  </si>
  <si>
    <t>Папка-скоросшиватель А4, 120мкм</t>
  </si>
  <si>
    <t>Клейкая лента канцелярская 60 мм x 0.06 м</t>
  </si>
  <si>
    <t>Ручка шарикова синяя</t>
  </si>
  <si>
    <t>Вода 19 л.</t>
  </si>
  <si>
    <t>г. Пенза, ул. Пушкина 137</t>
  </si>
  <si>
    <t>г. Пенза, ул.Пушкина 137</t>
  </si>
  <si>
    <t>Стол письменный офисный</t>
  </si>
  <si>
    <t>Вращающийся стул со спинкой средней высоты на  колесиках, без подголовника, регулировка по высоте, без подлокотников, фиксация спинки в рабочем положении, тип механизма качания - пружинно-винтовой, материал наполнителя - пенополиуретан, без рисунка на обивке, покрытие корпуса - матовое, материал крестовины - пластик.</t>
  </si>
  <si>
    <t>Доска-флипчарт магнитно-маркерная демонстрационная для офиса и дома на треноге c держателями для бумаги</t>
  </si>
  <si>
    <r>
      <t>Площадь зоны: 34</t>
    </r>
    <r>
      <rPr>
        <sz val="11"/>
        <color rgb="FF000000"/>
        <rFont val="Times New Roman&quot;"/>
      </rPr>
      <t xml:space="preserve"> кв.м.</t>
    </r>
  </si>
  <si>
    <r>
      <t>Освещение:</t>
    </r>
    <r>
      <rPr>
        <sz val="11"/>
        <color theme="1"/>
        <rFont val="Times New Roman&quot;"/>
        <charset val="204"/>
      </rPr>
      <t xml:space="preserve"> Верхнее искусственное освещение 500 люкс</t>
    </r>
  </si>
  <si>
    <r>
      <t>Электричество: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&quot;"/>
      </rPr>
      <t xml:space="preserve">24 </t>
    </r>
    <r>
      <rPr>
        <sz val="11"/>
        <color rgb="FF000000"/>
        <rFont val="Times New Roman&quot;"/>
      </rPr>
      <t xml:space="preserve">подключений к сети  по (220 Вольт)        </t>
    </r>
  </si>
  <si>
    <r>
      <t>Контур заземления для электропитания и сети слаботочных подключений (при н</t>
    </r>
    <r>
      <rPr>
        <sz val="11"/>
        <color theme="1"/>
        <rFont val="Times New Roman"/>
        <family val="1"/>
      </rPr>
      <t xml:space="preserve">еобходимости) : </t>
    </r>
    <r>
      <rPr>
        <sz val="11"/>
        <color theme="1"/>
        <rFont val="Times New Roman&quot;"/>
      </rPr>
      <t>не требуется</t>
    </r>
  </si>
  <si>
    <r>
      <t>Покрытие по</t>
    </r>
    <r>
      <rPr>
        <sz val="11"/>
        <color theme="1"/>
        <rFont val="Times New Roman"/>
        <family val="1"/>
      </rPr>
      <t xml:space="preserve">ла: </t>
    </r>
    <r>
      <rPr>
        <sz val="11"/>
        <color theme="1"/>
        <rFont val="Times New Roman&quot;"/>
      </rPr>
      <t>линолеум -  на всю зону</t>
    </r>
  </si>
  <si>
    <r>
      <t>Подведение/ отведение ГХВС (при необходимос</t>
    </r>
    <r>
      <rPr>
        <sz val="11"/>
        <color theme="1"/>
        <rFont val="Times New Roman"/>
        <family val="1"/>
      </rPr>
      <t xml:space="preserve">ти) : </t>
    </r>
    <r>
      <rPr>
        <sz val="11"/>
        <color theme="1"/>
        <rFont val="Times New Roman&quot;"/>
      </rPr>
      <t>не требуется</t>
    </r>
  </si>
  <si>
    <r>
      <t>Подведение сжатого воздуха (при необходимости</t>
    </r>
    <r>
      <rPr>
        <sz val="11"/>
        <color theme="1"/>
        <rFont val="Times New Roman"/>
        <family val="1"/>
      </rPr>
      <t xml:space="preserve">): </t>
    </r>
    <r>
      <rPr>
        <sz val="11"/>
        <color theme="1"/>
        <rFont val="Times New Roman&quot;"/>
      </rPr>
      <t>не требуется</t>
    </r>
  </si>
  <si>
    <t>Монитор Samsung C24F390FHI"</t>
  </si>
  <si>
    <t>Критически важные Программное обеспечение Visio Pro 2019 2401, draw.io 23.0.2 позиции отсутствуют (например, ПО Umbrello или аналог)</t>
  </si>
  <si>
    <t>МФУ лазерное Kyocera ECOSYS, интерфейсы Ethernet и USB</t>
  </si>
  <si>
    <t>Кабель Bion USB 2.0 Type-A - USB 2.0 Type-B [вилка - вилка, 1.8 м]</t>
  </si>
  <si>
    <t>Веер-касса цифр от 1 до 20</t>
  </si>
  <si>
    <t>Корзина для бумаг и мусора 9 литров, черная</t>
  </si>
  <si>
    <t xml:space="preserve">Многоуровневый напольный стеллаж </t>
  </si>
  <si>
    <t>Освещение: Верхнее искусственное освещение 500 люкс</t>
  </si>
  <si>
    <t>Площадь зоны: 6 кв.м.</t>
  </si>
  <si>
    <t>Вешалка напольная</t>
  </si>
  <si>
    <t>Стул офисный</t>
  </si>
  <si>
    <t>Площадь зоны: 42 кв.м.</t>
  </si>
  <si>
    <t>Экран CACTUS MOTOEXPERT , 209", 4:3, настенно-потолочный, моторизованный привод, 420x315 см. CS-PSME-420X315-WT, Проектор Acer X127H [1024x768, 3600 lm, 20000:1, HDMI, 1х3Вт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</si>
</sst>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1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&quot;"/>
    </font>
    <font>
      <sz val="11"/>
      <name val="Calibri"/>
      <family val="2"/>
    </font>
    <font>
      <sz val="11"/>
      <color theme="1"/>
      <name val="Times New Roman&quot;"/>
      <charset val="204"/>
    </font>
    <font>
      <sz val="11"/>
      <color theme="1"/>
      <name val="Times New Roman&quot;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5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7" xfId="0" applyFont="1" applyBorder="1" applyAlignment="1">
      <alignment wrapText="1"/>
    </xf>
    <xf numFmtId="0" fontId="13" fillId="0" borderId="17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10" fillId="0" borderId="17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center" vertical="top"/>
    </xf>
    <xf numFmtId="0" fontId="8" fillId="0" borderId="17" xfId="1" applyFont="1" applyBorder="1" applyAlignment="1">
      <alignment horizontal="left" vertical="top"/>
    </xf>
    <xf numFmtId="0" fontId="2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top"/>
    </xf>
    <xf numFmtId="0" fontId="16" fillId="0" borderId="17" xfId="0" applyFont="1" applyBorder="1" applyAlignment="1">
      <alignment vertical="top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left"/>
    </xf>
    <xf numFmtId="0" fontId="16" fillId="0" borderId="17" xfId="0" applyFont="1" applyBorder="1"/>
    <xf numFmtId="0" fontId="16" fillId="0" borderId="17" xfId="0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top" wrapText="1"/>
    </xf>
    <xf numFmtId="0" fontId="9" fillId="0" borderId="17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top"/>
    </xf>
    <xf numFmtId="0" fontId="16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" fillId="0" borderId="24" xfId="1" applyBorder="1"/>
    <xf numFmtId="0" fontId="2" fillId="0" borderId="20" xfId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19" fillId="0" borderId="25" xfId="0" applyFont="1" applyBorder="1" applyAlignment="1">
      <alignment vertical="center" wrapText="1"/>
    </xf>
    <xf numFmtId="0" fontId="19" fillId="0" borderId="25" xfId="0" applyFont="1" applyBorder="1" applyAlignment="1">
      <alignment wrapText="1"/>
    </xf>
    <xf numFmtId="0" fontId="18" fillId="0" borderId="25" xfId="0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top"/>
    </xf>
    <xf numFmtId="0" fontId="10" fillId="0" borderId="24" xfId="1" applyFont="1" applyBorder="1" applyAlignment="1">
      <alignment horizontal="left" vertical="top" wrapText="1"/>
    </xf>
    <xf numFmtId="0" fontId="18" fillId="0" borderId="25" xfId="0" applyFont="1" applyBorder="1" applyAlignment="1">
      <alignment horizontal="center" vertical="center"/>
    </xf>
    <xf numFmtId="49" fontId="19" fillId="0" borderId="26" xfId="0" applyNumberFormat="1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5" xfId="1" applyFont="1" applyBorder="1" applyAlignment="1">
      <alignment horizontal="left" vertical="center" wrapText="1"/>
    </xf>
    <xf numFmtId="0" fontId="19" fillId="0" borderId="25" xfId="1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top"/>
    </xf>
    <xf numFmtId="0" fontId="19" fillId="0" borderId="17" xfId="0" applyFont="1" applyBorder="1" applyAlignment="1">
      <alignment wrapText="1"/>
    </xf>
    <xf numFmtId="0" fontId="19" fillId="0" borderId="17" xfId="0" applyFont="1" applyBorder="1" applyAlignment="1">
      <alignment horizontal="left" vertical="top"/>
    </xf>
    <xf numFmtId="0" fontId="18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0" fillId="0" borderId="16" xfId="1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wrapText="1"/>
    </xf>
    <xf numFmtId="0" fontId="18" fillId="0" borderId="19" xfId="0" applyFont="1" applyBorder="1" applyAlignment="1">
      <alignment wrapText="1"/>
    </xf>
    <xf numFmtId="0" fontId="18" fillId="0" borderId="29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0" fillId="0" borderId="1" xfId="1" applyFont="1" applyBorder="1" applyAlignment="1">
      <alignment horizontal="left" vertical="top" wrapText="1"/>
    </xf>
    <xf numFmtId="0" fontId="19" fillId="0" borderId="17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10" fillId="0" borderId="28" xfId="0" applyFont="1" applyBorder="1" applyAlignment="1">
      <alignment vertical="top" wrapText="1"/>
    </xf>
    <xf numFmtId="0" fontId="2" fillId="0" borderId="28" xfId="1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21" fillId="0" borderId="17" xfId="0" applyFont="1" applyBorder="1" applyAlignment="1">
      <alignment horizontal="right" wrapText="1"/>
    </xf>
    <xf numFmtId="0" fontId="2" fillId="0" borderId="27" xfId="0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5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2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14" fillId="0" borderId="12" xfId="1" applyFont="1" applyBorder="1" applyAlignment="1">
      <alignment horizontal="left" vertical="top" wrapText="1"/>
    </xf>
    <xf numFmtId="0" fontId="9" fillId="0" borderId="11" xfId="1" applyFont="1" applyBorder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0" xfId="1" applyFont="1"/>
    <xf numFmtId="0" fontId="9" fillId="0" borderId="8" xfId="1" applyFont="1" applyBorder="1"/>
    <xf numFmtId="0" fontId="15" fillId="0" borderId="17" xfId="0" applyFont="1" applyBorder="1" applyAlignment="1">
      <alignment horizontal="left" vertical="top" wrapText="1"/>
    </xf>
    <xf numFmtId="0" fontId="0" fillId="0" borderId="17" xfId="0" applyBorder="1"/>
    <xf numFmtId="0" fontId="24" fillId="0" borderId="17" xfId="0" applyFont="1" applyBorder="1"/>
    <xf numFmtId="0" fontId="9" fillId="0" borderId="7" xfId="1" applyFont="1" applyBorder="1" applyAlignment="1">
      <alignment horizontal="left" vertical="top" wrapText="1"/>
    </xf>
    <xf numFmtId="0" fontId="9" fillId="0" borderId="6" xfId="1" applyFont="1" applyBorder="1"/>
    <xf numFmtId="0" fontId="9" fillId="0" borderId="30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2" borderId="22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4" fillId="4" borderId="16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5" borderId="14" xfId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top"/>
    </xf>
  </cellXfs>
  <cellStyles count="3">
    <cellStyle name="Обычный" xfId="0" builtinId="0"/>
    <cellStyle name="Обычный 2" xfId="1" xr:uid="{00000000-0005-0000-0000-000002000000}"/>
    <cellStyle name="Обычный 4" xfId="2" xr:uid="{60077CB1-2974-4C48-AB71-8024D97E3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ymail22112006@gmail.com" TargetMode="External"/><Relationship Id="rId1" Type="http://schemas.openxmlformats.org/officeDocument/2006/relationships/hyperlink" Target="mailto:karina_zhidkova88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ndreymail22112006@gmail.com" TargetMode="External"/><Relationship Id="rId1" Type="http://schemas.openxmlformats.org/officeDocument/2006/relationships/hyperlink" Target="mailto:karina_zhidkova88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ndreymail22112006@gmail.com" TargetMode="External"/><Relationship Id="rId1" Type="http://schemas.openxmlformats.org/officeDocument/2006/relationships/hyperlink" Target="mailto:karina_zhidkova88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ndreymail22112006@gmail.com" TargetMode="External"/><Relationship Id="rId1" Type="http://schemas.openxmlformats.org/officeDocument/2006/relationships/hyperlink" Target="mailto:karina_zhidkova88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workbookViewId="0">
      <selection activeCell="B19" sqref="B19"/>
    </sheetView>
  </sheetViews>
  <sheetFormatPr defaultColWidth="8.77734375" defaultRowHeight="18"/>
  <cols>
    <col min="1" max="1" width="52.109375" style="12" customWidth="1"/>
    <col min="2" max="2" width="90.44140625" style="13" customWidth="1"/>
  </cols>
  <sheetData>
    <row r="2" spans="1:2">
      <c r="B2" s="12"/>
    </row>
    <row r="3" spans="1:2">
      <c r="A3" s="14" t="s">
        <v>20</v>
      </c>
      <c r="B3" s="108" t="s">
        <v>175</v>
      </c>
    </row>
    <row r="4" spans="1:2">
      <c r="A4" s="14" t="s">
        <v>33</v>
      </c>
      <c r="B4" s="15" t="s">
        <v>52</v>
      </c>
    </row>
    <row r="5" spans="1:2">
      <c r="A5" s="14" t="s">
        <v>48</v>
      </c>
      <c r="B5" s="15" t="s">
        <v>178</v>
      </c>
    </row>
    <row r="6" spans="1:2" ht="36">
      <c r="A6" s="14" t="s">
        <v>25</v>
      </c>
      <c r="B6" s="15" t="s">
        <v>177</v>
      </c>
    </row>
    <row r="7" spans="1:2">
      <c r="A7" s="14" t="s">
        <v>34</v>
      </c>
      <c r="B7" s="15" t="s">
        <v>238</v>
      </c>
    </row>
    <row r="8" spans="1:2">
      <c r="A8" s="14" t="s">
        <v>21</v>
      </c>
      <c r="B8" s="15" t="s">
        <v>183</v>
      </c>
    </row>
    <row r="9" spans="1:2">
      <c r="A9" s="14" t="s">
        <v>22</v>
      </c>
      <c r="B9" s="15" t="s">
        <v>179</v>
      </c>
    </row>
    <row r="10" spans="1:2">
      <c r="A10" s="14" t="s">
        <v>24</v>
      </c>
      <c r="B10" s="15" t="s">
        <v>180</v>
      </c>
    </row>
    <row r="11" spans="1:2">
      <c r="A11" s="14" t="s">
        <v>38</v>
      </c>
      <c r="B11" s="15">
        <v>89093190883</v>
      </c>
    </row>
    <row r="12" spans="1:2" ht="18" customHeight="1">
      <c r="A12" s="14" t="s">
        <v>42</v>
      </c>
      <c r="B12" s="15" t="s">
        <v>181</v>
      </c>
    </row>
    <row r="13" spans="1:2">
      <c r="A13" s="14" t="s">
        <v>35</v>
      </c>
      <c r="B13" s="15" t="s">
        <v>182</v>
      </c>
    </row>
    <row r="14" spans="1:2">
      <c r="A14" s="14" t="s">
        <v>39</v>
      </c>
      <c r="B14" s="15">
        <v>89374359074</v>
      </c>
    </row>
    <row r="15" spans="1:2">
      <c r="A15" s="14" t="s">
        <v>49</v>
      </c>
      <c r="B15" s="15">
        <v>5</v>
      </c>
    </row>
    <row r="16" spans="1:2">
      <c r="A16" s="14" t="s">
        <v>23</v>
      </c>
      <c r="B16" s="15">
        <v>5</v>
      </c>
    </row>
    <row r="17" spans="1:2" ht="21" customHeight="1">
      <c r="A17" s="14" t="s">
        <v>51</v>
      </c>
      <c r="B17" s="15">
        <v>8</v>
      </c>
    </row>
    <row r="20" spans="1:2">
      <c r="A20" s="12" t="s">
        <v>44</v>
      </c>
    </row>
    <row r="21" spans="1:2">
      <c r="A21" s="12" t="s">
        <v>45</v>
      </c>
    </row>
    <row r="22" spans="1:2">
      <c r="A22" s="12" t="s">
        <v>46</v>
      </c>
    </row>
    <row r="23" spans="1:2">
      <c r="A23" s="12" t="s">
        <v>47</v>
      </c>
    </row>
  </sheetData>
  <hyperlinks>
    <hyperlink ref="B10" r:id="rId1" xr:uid="{39041022-444B-4F45-8913-D151211D4FBB}"/>
    <hyperlink ref="B13" r:id="rId2" xr:uid="{A253DE48-F725-4FD1-B784-88DECA5E5FA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23" zoomScale="106" zoomScaleNormal="70" workbookViewId="0">
      <selection activeCell="C14" sqref="C14:H14"/>
    </sheetView>
  </sheetViews>
  <sheetFormatPr defaultColWidth="14.44140625" defaultRowHeight="15" customHeight="1"/>
  <cols>
    <col min="1" max="1" width="5.109375" style="10" customWidth="1"/>
    <col min="2" max="2" width="52" style="10" customWidth="1"/>
    <col min="3" max="3" width="30.77734375" style="10" customWidth="1"/>
    <col min="4" max="4" width="22" style="10" customWidth="1"/>
    <col min="5" max="5" width="15.44140625" style="10" customWidth="1"/>
    <col min="6" max="6" width="19.6640625" style="10" bestFit="1" customWidth="1"/>
    <col min="7" max="7" width="14.44140625" style="10" customWidth="1"/>
    <col min="8" max="8" width="25" style="10" bestFit="1" customWidth="1"/>
    <col min="9" max="10" width="8.6640625" style="1" customWidth="1"/>
    <col min="11" max="16384" width="14.44140625" style="1"/>
  </cols>
  <sheetData>
    <row r="1" spans="1:9" ht="14.4">
      <c r="A1" s="122"/>
      <c r="B1" s="123"/>
      <c r="C1" s="123"/>
      <c r="D1" s="123"/>
      <c r="E1" s="123"/>
      <c r="F1" s="123"/>
      <c r="G1" s="123"/>
      <c r="H1" s="123"/>
    </row>
    <row r="2" spans="1:9" ht="21">
      <c r="A2" s="125" t="s">
        <v>31</v>
      </c>
      <c r="B2" s="125"/>
      <c r="C2" s="125"/>
      <c r="D2" s="125"/>
      <c r="E2" s="125"/>
      <c r="F2" s="125"/>
      <c r="G2" s="125"/>
      <c r="H2" s="125"/>
    </row>
    <row r="3" spans="1:9" ht="21" customHeight="1">
      <c r="A3" s="126" t="str">
        <f>'Информация о Чемпионате'!B4</f>
        <v>Региональный этап</v>
      </c>
      <c r="B3" s="126"/>
      <c r="C3" s="126"/>
      <c r="D3" s="126"/>
      <c r="E3" s="126"/>
      <c r="F3" s="126"/>
      <c r="G3" s="126"/>
      <c r="H3" s="126"/>
      <c r="I3" s="11"/>
    </row>
    <row r="4" spans="1:9" ht="21">
      <c r="A4" s="125" t="s">
        <v>32</v>
      </c>
      <c r="B4" s="125"/>
      <c r="C4" s="125"/>
      <c r="D4" s="125"/>
      <c r="E4" s="125"/>
      <c r="F4" s="125"/>
      <c r="G4" s="125"/>
      <c r="H4" s="125"/>
    </row>
    <row r="5" spans="1:9" ht="22.5" customHeight="1">
      <c r="A5" s="124" t="str">
        <f>'Информация о Чемпионате'!B3</f>
        <v>Программные решения для бизнеса (юниоры)</v>
      </c>
      <c r="B5" s="124"/>
      <c r="C5" s="124"/>
      <c r="D5" s="124"/>
      <c r="E5" s="124"/>
      <c r="F5" s="124"/>
      <c r="G5" s="124"/>
      <c r="H5" s="124"/>
    </row>
    <row r="6" spans="1:9" ht="14.4" customHeight="1">
      <c r="A6" s="120" t="s">
        <v>11</v>
      </c>
      <c r="B6" s="123"/>
      <c r="C6" s="123"/>
      <c r="D6" s="123"/>
      <c r="E6" s="123"/>
      <c r="F6" s="123"/>
      <c r="G6" s="123"/>
      <c r="H6" s="123"/>
    </row>
    <row r="7" spans="1:9" ht="15.75" customHeight="1">
      <c r="A7" s="120" t="s">
        <v>29</v>
      </c>
      <c r="B7" s="120"/>
      <c r="C7" s="121" t="s">
        <v>178</v>
      </c>
      <c r="D7" s="121"/>
      <c r="E7" s="121"/>
      <c r="F7" s="121"/>
      <c r="G7" s="121"/>
      <c r="H7" s="121"/>
    </row>
    <row r="8" spans="1:9" ht="15.75" customHeight="1">
      <c r="A8" s="120" t="s">
        <v>30</v>
      </c>
      <c r="B8" s="120"/>
      <c r="C8" s="120"/>
      <c r="D8" s="121" t="s">
        <v>177</v>
      </c>
      <c r="E8" s="121"/>
      <c r="F8" s="121"/>
      <c r="G8" s="121"/>
      <c r="H8" s="121"/>
    </row>
    <row r="9" spans="1:9" ht="15.75" customHeight="1">
      <c r="A9" s="120" t="s">
        <v>26</v>
      </c>
      <c r="B9" s="120"/>
      <c r="C9" s="120" t="s">
        <v>237</v>
      </c>
      <c r="D9" s="120"/>
      <c r="E9" s="120"/>
      <c r="F9" s="120"/>
      <c r="G9" s="120"/>
      <c r="H9" s="120"/>
    </row>
    <row r="10" spans="1:9" ht="15.75" customHeight="1">
      <c r="A10" s="120" t="s">
        <v>28</v>
      </c>
      <c r="B10" s="120"/>
      <c r="C10" s="120" t="s">
        <v>179</v>
      </c>
      <c r="D10" s="120"/>
      <c r="E10" s="120" t="s">
        <v>180</v>
      </c>
      <c r="F10" s="120"/>
      <c r="G10" s="120">
        <v>89093190883</v>
      </c>
      <c r="H10" s="120"/>
    </row>
    <row r="11" spans="1:9" ht="15.75" customHeight="1">
      <c r="A11" s="120" t="s">
        <v>36</v>
      </c>
      <c r="B11" s="120"/>
      <c r="C11" s="120" t="s">
        <v>181</v>
      </c>
      <c r="D11" s="120"/>
      <c r="E11" s="120" t="s">
        <v>182</v>
      </c>
      <c r="F11" s="120"/>
      <c r="G11" s="120">
        <v>89374359074</v>
      </c>
      <c r="H11" s="120"/>
    </row>
    <row r="12" spans="1:9" ht="15.75" customHeight="1">
      <c r="A12" s="120" t="s">
        <v>43</v>
      </c>
      <c r="B12" s="120"/>
      <c r="C12" s="120">
        <f>'Информация о Чемпионате'!B17</f>
        <v>8</v>
      </c>
      <c r="D12" s="120"/>
      <c r="E12" s="120"/>
      <c r="F12" s="120"/>
      <c r="G12" s="120"/>
      <c r="H12" s="120"/>
    </row>
    <row r="13" spans="1:9" ht="15.75" customHeight="1">
      <c r="A13" s="120" t="s">
        <v>50</v>
      </c>
      <c r="B13" s="120"/>
      <c r="C13" s="120">
        <f>'Информация о Чемпионате'!B15</f>
        <v>5</v>
      </c>
      <c r="D13" s="120"/>
      <c r="E13" s="120"/>
      <c r="F13" s="120"/>
      <c r="G13" s="120"/>
      <c r="H13" s="120"/>
    </row>
    <row r="14" spans="1:9" ht="15.75" customHeight="1">
      <c r="A14" s="120" t="s">
        <v>19</v>
      </c>
      <c r="B14" s="120"/>
      <c r="C14" s="120">
        <f>'Информация о Чемпионате'!B16</f>
        <v>5</v>
      </c>
      <c r="D14" s="120"/>
      <c r="E14" s="120"/>
      <c r="F14" s="120"/>
      <c r="G14" s="120"/>
      <c r="H14" s="120"/>
    </row>
    <row r="15" spans="1:9" ht="15.75" customHeight="1">
      <c r="A15" s="120" t="s">
        <v>27</v>
      </c>
      <c r="B15" s="120"/>
      <c r="C15" s="120" t="s">
        <v>183</v>
      </c>
      <c r="D15" s="120"/>
      <c r="E15" s="120"/>
      <c r="F15" s="120"/>
      <c r="G15" s="120"/>
      <c r="H15" s="120"/>
    </row>
    <row r="16" spans="1:9" ht="21.6" thickBot="1">
      <c r="A16" s="127" t="s">
        <v>16</v>
      </c>
      <c r="B16" s="128"/>
      <c r="C16" s="128"/>
      <c r="D16" s="128"/>
      <c r="E16" s="128"/>
      <c r="F16" s="128"/>
      <c r="G16" s="128"/>
      <c r="H16" s="129"/>
    </row>
    <row r="17" spans="1:8" ht="15" customHeight="1">
      <c r="A17" s="130" t="s">
        <v>9</v>
      </c>
      <c r="B17" s="131"/>
      <c r="C17" s="131"/>
      <c r="D17" s="131"/>
      <c r="E17" s="131"/>
      <c r="F17" s="131"/>
      <c r="G17" s="131"/>
      <c r="H17" s="132"/>
    </row>
    <row r="18" spans="1:8" ht="15" customHeight="1">
      <c r="A18" s="133" t="s">
        <v>184</v>
      </c>
      <c r="B18" s="134"/>
      <c r="C18" s="134"/>
      <c r="D18" s="134"/>
      <c r="E18" s="134"/>
      <c r="F18" s="134"/>
      <c r="G18" s="134"/>
      <c r="H18" s="135"/>
    </row>
    <row r="19" spans="1:8" ht="15" customHeight="1">
      <c r="A19" s="133" t="s">
        <v>185</v>
      </c>
      <c r="B19" s="134"/>
      <c r="C19" s="134"/>
      <c r="D19" s="134"/>
      <c r="E19" s="134"/>
      <c r="F19" s="134"/>
      <c r="G19" s="134"/>
      <c r="H19" s="135"/>
    </row>
    <row r="20" spans="1:8" ht="15" customHeight="1">
      <c r="A20" s="133" t="s">
        <v>147</v>
      </c>
      <c r="B20" s="134"/>
      <c r="C20" s="134"/>
      <c r="D20" s="134"/>
      <c r="E20" s="134"/>
      <c r="F20" s="134"/>
      <c r="G20" s="134"/>
      <c r="H20" s="135"/>
    </row>
    <row r="21" spans="1:8" ht="15" customHeight="1">
      <c r="A21" s="133" t="s">
        <v>186</v>
      </c>
      <c r="B21" s="134"/>
      <c r="C21" s="134"/>
      <c r="D21" s="134"/>
      <c r="E21" s="134"/>
      <c r="F21" s="134"/>
      <c r="G21" s="134"/>
      <c r="H21" s="135"/>
    </row>
    <row r="22" spans="1:8" ht="15" customHeight="1">
      <c r="A22" s="133" t="s">
        <v>40</v>
      </c>
      <c r="B22" s="134"/>
      <c r="C22" s="134"/>
      <c r="D22" s="134"/>
      <c r="E22" s="134"/>
      <c r="F22" s="134"/>
      <c r="G22" s="134"/>
      <c r="H22" s="135"/>
    </row>
    <row r="23" spans="1:8" ht="15" customHeight="1">
      <c r="A23" s="133" t="s">
        <v>187</v>
      </c>
      <c r="B23" s="134"/>
      <c r="C23" s="134"/>
      <c r="D23" s="134"/>
      <c r="E23" s="134"/>
      <c r="F23" s="134"/>
      <c r="G23" s="134"/>
      <c r="H23" s="135"/>
    </row>
    <row r="24" spans="1:8" ht="15" customHeight="1">
      <c r="A24" s="133" t="s">
        <v>54</v>
      </c>
      <c r="B24" s="134"/>
      <c r="C24" s="134"/>
      <c r="D24" s="134"/>
      <c r="E24" s="134"/>
      <c r="F24" s="134"/>
      <c r="G24" s="134"/>
      <c r="H24" s="135"/>
    </row>
    <row r="25" spans="1:8" ht="15.75" customHeight="1" thickBot="1">
      <c r="A25" s="139" t="s">
        <v>55</v>
      </c>
      <c r="B25" s="140"/>
      <c r="C25" s="140"/>
      <c r="D25" s="140"/>
      <c r="E25" s="140"/>
      <c r="F25" s="140"/>
      <c r="G25" s="140"/>
      <c r="H25" s="141"/>
    </row>
    <row r="26" spans="1:8" ht="55.2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24" t="s">
        <v>0</v>
      </c>
      <c r="H26" s="25" t="s">
        <v>10</v>
      </c>
    </row>
    <row r="27" spans="1:8" ht="69">
      <c r="A27" s="20">
        <v>1</v>
      </c>
      <c r="B27" s="77" t="s">
        <v>68</v>
      </c>
      <c r="C27" s="39" t="s">
        <v>188</v>
      </c>
      <c r="D27" s="78" t="s">
        <v>139</v>
      </c>
      <c r="E27" s="79">
        <v>1</v>
      </c>
      <c r="F27" s="79" t="s">
        <v>140</v>
      </c>
      <c r="G27" s="79">
        <v>1</v>
      </c>
      <c r="H27" s="80"/>
    </row>
    <row r="28" spans="1:8" ht="14.4">
      <c r="A28" s="20">
        <v>2</v>
      </c>
      <c r="B28" s="77" t="s">
        <v>69</v>
      </c>
      <c r="C28" s="39" t="s">
        <v>189</v>
      </c>
      <c r="D28" s="78" t="s">
        <v>139</v>
      </c>
      <c r="E28" s="79">
        <v>1</v>
      </c>
      <c r="F28" s="79" t="s">
        <v>140</v>
      </c>
      <c r="G28" s="79">
        <v>1</v>
      </c>
      <c r="H28" s="80"/>
    </row>
    <row r="29" spans="1:8" ht="27.6">
      <c r="A29" s="20">
        <v>3</v>
      </c>
      <c r="B29" s="81" t="s">
        <v>141</v>
      </c>
      <c r="C29" s="111" t="s">
        <v>190</v>
      </c>
      <c r="D29" s="78" t="s">
        <v>139</v>
      </c>
      <c r="E29" s="79">
        <v>2</v>
      </c>
      <c r="F29" s="79" t="s">
        <v>140</v>
      </c>
      <c r="G29" s="79">
        <v>2</v>
      </c>
      <c r="H29" s="80"/>
    </row>
    <row r="30" spans="1:8" ht="55.2">
      <c r="A30" s="20">
        <v>4</v>
      </c>
      <c r="B30" s="77" t="s">
        <v>71</v>
      </c>
      <c r="C30" s="111" t="s">
        <v>191</v>
      </c>
      <c r="D30" s="78" t="s">
        <v>139</v>
      </c>
      <c r="E30" s="79">
        <v>1</v>
      </c>
      <c r="F30" s="79" t="s">
        <v>140</v>
      </c>
      <c r="G30" s="79">
        <v>1</v>
      </c>
      <c r="H30" s="80"/>
    </row>
    <row r="31" spans="1:8" ht="41.4">
      <c r="A31" s="20">
        <v>5</v>
      </c>
      <c r="B31" s="77" t="s">
        <v>72</v>
      </c>
      <c r="C31" s="111" t="s">
        <v>192</v>
      </c>
      <c r="D31" s="78" t="s">
        <v>139</v>
      </c>
      <c r="E31" s="79">
        <v>1</v>
      </c>
      <c r="F31" s="79" t="s">
        <v>140</v>
      </c>
      <c r="G31" s="79">
        <v>1</v>
      </c>
      <c r="H31" s="80"/>
    </row>
    <row r="32" spans="1:8" ht="82.8">
      <c r="A32" s="20">
        <v>6</v>
      </c>
      <c r="B32" s="154" t="s">
        <v>142</v>
      </c>
      <c r="C32" s="109" t="s">
        <v>261</v>
      </c>
      <c r="D32" s="78" t="s">
        <v>139</v>
      </c>
      <c r="E32" s="79">
        <v>1</v>
      </c>
      <c r="F32" s="79" t="s">
        <v>140</v>
      </c>
      <c r="G32" s="79">
        <v>1</v>
      </c>
      <c r="H32" s="80"/>
    </row>
    <row r="33" spans="1:8" ht="27.6">
      <c r="A33" s="20">
        <v>7</v>
      </c>
      <c r="B33" s="77" t="s">
        <v>74</v>
      </c>
      <c r="C33" s="112" t="s">
        <v>98</v>
      </c>
      <c r="D33" s="78" t="s">
        <v>139</v>
      </c>
      <c r="E33" s="79">
        <v>3</v>
      </c>
      <c r="F33" s="79" t="s">
        <v>140</v>
      </c>
      <c r="G33" s="79">
        <v>3</v>
      </c>
      <c r="H33" s="80"/>
    </row>
    <row r="34" spans="1:8" ht="14.4">
      <c r="A34" s="20">
        <v>8</v>
      </c>
      <c r="B34" s="77" t="s">
        <v>76</v>
      </c>
      <c r="C34" s="82" t="s">
        <v>99</v>
      </c>
      <c r="D34" s="78" t="s">
        <v>139</v>
      </c>
      <c r="E34" s="79">
        <v>1</v>
      </c>
      <c r="F34" s="79" t="s">
        <v>140</v>
      </c>
      <c r="G34" s="79">
        <v>1</v>
      </c>
      <c r="H34" s="80"/>
    </row>
    <row r="35" spans="1:8" ht="14.4">
      <c r="A35" s="20">
        <v>9</v>
      </c>
      <c r="B35" s="83" t="s">
        <v>77</v>
      </c>
      <c r="C35" s="110" t="s">
        <v>195</v>
      </c>
      <c r="D35" s="84" t="s">
        <v>106</v>
      </c>
      <c r="E35" s="85">
        <v>1</v>
      </c>
      <c r="F35" s="86" t="s">
        <v>140</v>
      </c>
      <c r="G35" s="84">
        <v>1</v>
      </c>
      <c r="H35" s="80"/>
    </row>
    <row r="36" spans="1:8" ht="27.6">
      <c r="A36" s="20">
        <v>10</v>
      </c>
      <c r="B36" s="83" t="s">
        <v>78</v>
      </c>
      <c r="C36" s="36" t="s">
        <v>196</v>
      </c>
      <c r="D36" s="88" t="s">
        <v>106</v>
      </c>
      <c r="E36" s="84">
        <v>1</v>
      </c>
      <c r="F36" s="79" t="s">
        <v>140</v>
      </c>
      <c r="G36" s="84">
        <v>1</v>
      </c>
      <c r="H36" s="80"/>
    </row>
    <row r="37" spans="1:8" ht="14.4">
      <c r="A37" s="20">
        <v>11</v>
      </c>
      <c r="B37" s="83" t="s">
        <v>79</v>
      </c>
      <c r="C37" s="110" t="s">
        <v>197</v>
      </c>
      <c r="D37" s="84" t="s">
        <v>106</v>
      </c>
      <c r="E37" s="88">
        <v>1</v>
      </c>
      <c r="F37" s="79" t="s">
        <v>140</v>
      </c>
      <c r="G37" s="84">
        <v>1</v>
      </c>
      <c r="H37" s="80"/>
    </row>
    <row r="38" spans="1:8" ht="27.6">
      <c r="A38" s="20">
        <v>12</v>
      </c>
      <c r="B38" s="83" t="s">
        <v>80</v>
      </c>
      <c r="C38" s="36" t="s">
        <v>198</v>
      </c>
      <c r="D38" s="84" t="s">
        <v>106</v>
      </c>
      <c r="E38" s="84">
        <v>1</v>
      </c>
      <c r="F38" s="86" t="s">
        <v>140</v>
      </c>
      <c r="G38" s="84">
        <v>1</v>
      </c>
      <c r="H38" s="80"/>
    </row>
    <row r="39" spans="1:8" ht="41.4">
      <c r="A39" s="20">
        <v>13</v>
      </c>
      <c r="B39" s="83" t="s">
        <v>81</v>
      </c>
      <c r="C39" s="36" t="s">
        <v>199</v>
      </c>
      <c r="D39" s="84" t="s">
        <v>106</v>
      </c>
      <c r="E39" s="89">
        <v>1</v>
      </c>
      <c r="F39" s="79" t="s">
        <v>140</v>
      </c>
      <c r="G39" s="84">
        <v>1</v>
      </c>
      <c r="H39" s="80"/>
    </row>
    <row r="40" spans="1:8" ht="14.4">
      <c r="A40" s="20">
        <v>14</v>
      </c>
      <c r="B40" s="90" t="s">
        <v>56</v>
      </c>
      <c r="C40" s="111" t="s">
        <v>239</v>
      </c>
      <c r="D40" s="91" t="s">
        <v>139</v>
      </c>
      <c r="E40" s="92">
        <f>ROUNDUP(E41/2,0)</f>
        <v>7</v>
      </c>
      <c r="F40" s="79" t="s">
        <v>140</v>
      </c>
      <c r="G40" s="92">
        <f>ROUNDUP(G41/2,0)</f>
        <v>7</v>
      </c>
      <c r="H40" s="80"/>
    </row>
    <row r="41" spans="1:8" ht="165.6">
      <c r="A41" s="20">
        <v>15</v>
      </c>
      <c r="B41" s="90" t="s">
        <v>143</v>
      </c>
      <c r="C41" s="111" t="s">
        <v>240</v>
      </c>
      <c r="D41" s="78" t="s">
        <v>139</v>
      </c>
      <c r="E41" s="79">
        <f>$C$12+$C$13</f>
        <v>13</v>
      </c>
      <c r="F41" s="79" t="s">
        <v>140</v>
      </c>
      <c r="G41" s="79">
        <f>$C$12+$C$13</f>
        <v>13</v>
      </c>
      <c r="H41" s="80"/>
    </row>
    <row r="42" spans="1:8" ht="27.6">
      <c r="A42" s="20">
        <v>16</v>
      </c>
      <c r="B42" s="93" t="s">
        <v>110</v>
      </c>
      <c r="C42" s="111" t="s">
        <v>228</v>
      </c>
      <c r="D42" s="94" t="s">
        <v>112</v>
      </c>
      <c r="E42" s="78">
        <v>1</v>
      </c>
      <c r="F42" s="78" t="s">
        <v>60</v>
      </c>
      <c r="G42" s="78">
        <f t="shared" ref="G42:G43" si="0">E42</f>
        <v>1</v>
      </c>
      <c r="H42" s="80"/>
    </row>
    <row r="43" spans="1:8" ht="14.4">
      <c r="A43" s="20">
        <v>17</v>
      </c>
      <c r="B43" s="93" t="s">
        <v>111</v>
      </c>
      <c r="C43" s="111" t="s">
        <v>229</v>
      </c>
      <c r="D43" s="94" t="s">
        <v>112</v>
      </c>
      <c r="E43" s="78">
        <v>1</v>
      </c>
      <c r="F43" s="78" t="s">
        <v>60</v>
      </c>
      <c r="G43" s="78">
        <f t="shared" si="0"/>
        <v>1</v>
      </c>
      <c r="H43" s="80"/>
    </row>
    <row r="44" spans="1:8" ht="55.2">
      <c r="A44" s="20">
        <v>18</v>
      </c>
      <c r="B44" s="71" t="s">
        <v>144</v>
      </c>
      <c r="C44" s="111" t="s">
        <v>241</v>
      </c>
      <c r="D44" s="72" t="s">
        <v>59</v>
      </c>
      <c r="E44" s="72">
        <v>2</v>
      </c>
      <c r="F44" s="68" t="s">
        <v>60</v>
      </c>
      <c r="G44" s="72">
        <v>1</v>
      </c>
      <c r="H44" s="80"/>
    </row>
    <row r="45" spans="1:8" ht="23.25" customHeight="1" thickBot="1">
      <c r="A45" s="142" t="s">
        <v>17</v>
      </c>
      <c r="B45" s="143"/>
      <c r="C45" s="143"/>
      <c r="D45" s="143"/>
      <c r="E45" s="143"/>
      <c r="F45" s="143"/>
      <c r="G45" s="143"/>
      <c r="H45" s="123"/>
    </row>
    <row r="46" spans="1:8" ht="15.75" customHeight="1">
      <c r="A46" s="130" t="s">
        <v>9</v>
      </c>
      <c r="B46" s="131"/>
      <c r="C46" s="131"/>
      <c r="D46" s="131"/>
      <c r="E46" s="131"/>
      <c r="F46" s="131"/>
      <c r="G46" s="131"/>
      <c r="H46" s="132"/>
    </row>
    <row r="47" spans="1:8" ht="15" customHeight="1">
      <c r="A47" s="133" t="s">
        <v>260</v>
      </c>
      <c r="B47" s="134"/>
      <c r="C47" s="134"/>
      <c r="D47" s="134"/>
      <c r="E47" s="134"/>
      <c r="F47" s="134"/>
      <c r="G47" s="134"/>
      <c r="H47" s="135"/>
    </row>
    <row r="48" spans="1:8" ht="15" customHeight="1">
      <c r="A48" s="136" t="s">
        <v>243</v>
      </c>
      <c r="B48" s="137"/>
      <c r="C48" s="137"/>
      <c r="D48" s="137"/>
      <c r="E48" s="137"/>
      <c r="F48" s="137"/>
      <c r="G48" s="137"/>
      <c r="H48" s="138"/>
    </row>
    <row r="49" spans="1:8" ht="15" customHeight="1">
      <c r="A49" s="136" t="s">
        <v>8</v>
      </c>
      <c r="B49" s="137"/>
      <c r="C49" s="137"/>
      <c r="D49" s="137"/>
      <c r="E49" s="137"/>
      <c r="F49" s="137"/>
      <c r="G49" s="137"/>
      <c r="H49" s="138"/>
    </row>
    <row r="50" spans="1:8" ht="15" customHeight="1">
      <c r="A50" s="136" t="s">
        <v>244</v>
      </c>
      <c r="B50" s="137"/>
      <c r="C50" s="137"/>
      <c r="D50" s="137"/>
      <c r="E50" s="137"/>
      <c r="F50" s="137"/>
      <c r="G50" s="137"/>
      <c r="H50" s="138"/>
    </row>
    <row r="51" spans="1:8" ht="15" customHeight="1">
      <c r="A51" s="136" t="s">
        <v>245</v>
      </c>
      <c r="B51" s="137"/>
      <c r="C51" s="137"/>
      <c r="D51" s="137"/>
      <c r="E51" s="137"/>
      <c r="F51" s="137"/>
      <c r="G51" s="137"/>
      <c r="H51" s="138"/>
    </row>
    <row r="52" spans="1:8" ht="15" customHeight="1">
      <c r="A52" s="136" t="s">
        <v>246</v>
      </c>
      <c r="B52" s="137"/>
      <c r="C52" s="137"/>
      <c r="D52" s="137"/>
      <c r="E52" s="137"/>
      <c r="F52" s="137"/>
      <c r="G52" s="137"/>
      <c r="H52" s="138"/>
    </row>
    <row r="53" spans="1:8" ht="15" customHeight="1">
      <c r="A53" s="136" t="s">
        <v>247</v>
      </c>
      <c r="B53" s="137"/>
      <c r="C53" s="137"/>
      <c r="D53" s="137"/>
      <c r="E53" s="137"/>
      <c r="F53" s="137"/>
      <c r="G53" s="137"/>
      <c r="H53" s="138"/>
    </row>
    <row r="54" spans="1:8" ht="15.75" customHeight="1">
      <c r="A54" s="136" t="s">
        <v>248</v>
      </c>
      <c r="B54" s="138"/>
      <c r="C54" s="138"/>
      <c r="D54" s="138"/>
      <c r="E54" s="138"/>
      <c r="F54" s="138"/>
      <c r="G54" s="138"/>
      <c r="H54" s="138"/>
    </row>
    <row r="55" spans="1:8" ht="55.2">
      <c r="A55" s="6" t="s">
        <v>6</v>
      </c>
      <c r="B55" s="6" t="s">
        <v>5</v>
      </c>
      <c r="C55" s="5" t="s">
        <v>4</v>
      </c>
      <c r="D55" s="6" t="s">
        <v>3</v>
      </c>
      <c r="E55" s="5" t="s">
        <v>2</v>
      </c>
      <c r="F55" s="5" t="s">
        <v>1</v>
      </c>
      <c r="G55" s="56" t="s">
        <v>0</v>
      </c>
      <c r="H55" s="54" t="s">
        <v>10</v>
      </c>
    </row>
    <row r="56" spans="1:8" ht="14.4">
      <c r="A56" s="21">
        <v>1</v>
      </c>
      <c r="B56" s="95" t="s">
        <v>61</v>
      </c>
      <c r="C56" s="112" t="s">
        <v>258</v>
      </c>
      <c r="D56" s="79" t="s">
        <v>59</v>
      </c>
      <c r="E56" s="79">
        <f>$C$13</f>
        <v>5</v>
      </c>
      <c r="F56" s="79" t="s">
        <v>60</v>
      </c>
      <c r="G56" s="92">
        <f>$C$13</f>
        <v>5</v>
      </c>
      <c r="H56" s="96"/>
    </row>
    <row r="57" spans="1:8" ht="14.4">
      <c r="A57" s="21">
        <v>2</v>
      </c>
      <c r="B57" s="95" t="s">
        <v>56</v>
      </c>
      <c r="C57" s="111" t="s">
        <v>239</v>
      </c>
      <c r="D57" s="79" t="s">
        <v>59</v>
      </c>
      <c r="E57" s="79">
        <f>ROUNDUP(E58/2,0)</f>
        <v>3</v>
      </c>
      <c r="F57" s="79" t="s">
        <v>60</v>
      </c>
      <c r="G57" s="92">
        <f>ROUNDUP(G58/2,0)</f>
        <v>3</v>
      </c>
      <c r="H57" s="96"/>
    </row>
    <row r="58" spans="1:8" ht="14.4">
      <c r="A58" s="21">
        <v>3</v>
      </c>
      <c r="B58" s="95" t="s">
        <v>143</v>
      </c>
      <c r="C58" s="111" t="s">
        <v>259</v>
      </c>
      <c r="D58" s="79" t="s">
        <v>59</v>
      </c>
      <c r="E58" s="79">
        <f>$C$13</f>
        <v>5</v>
      </c>
      <c r="F58" s="79" t="s">
        <v>60</v>
      </c>
      <c r="G58" s="92">
        <f>$C$13</f>
        <v>5</v>
      </c>
      <c r="H58" s="96"/>
    </row>
    <row r="59" spans="1:8" ht="27.6">
      <c r="A59" s="21">
        <v>4</v>
      </c>
      <c r="B59" s="95" t="s">
        <v>62</v>
      </c>
      <c r="C59" s="111" t="s">
        <v>254</v>
      </c>
      <c r="D59" s="79" t="s">
        <v>66</v>
      </c>
      <c r="E59" s="79">
        <v>1</v>
      </c>
      <c r="F59" s="79" t="s">
        <v>60</v>
      </c>
      <c r="G59" s="92">
        <v>1</v>
      </c>
      <c r="H59" s="96"/>
    </row>
    <row r="60" spans="1:8" ht="14.4">
      <c r="A60" s="21">
        <v>5</v>
      </c>
      <c r="B60" s="95" t="s">
        <v>63</v>
      </c>
      <c r="C60" s="76" t="s">
        <v>65</v>
      </c>
      <c r="D60" s="79" t="s">
        <v>59</v>
      </c>
      <c r="E60" s="79">
        <v>1</v>
      </c>
      <c r="F60" s="79" t="s">
        <v>60</v>
      </c>
      <c r="G60" s="79">
        <v>1</v>
      </c>
      <c r="H60" s="96"/>
    </row>
    <row r="61" spans="1:8" ht="27.6">
      <c r="A61" s="21">
        <v>6</v>
      </c>
      <c r="B61" s="95" t="s">
        <v>64</v>
      </c>
      <c r="C61" s="111" t="s">
        <v>228</v>
      </c>
      <c r="D61" s="79" t="s">
        <v>59</v>
      </c>
      <c r="E61" s="79">
        <v>1</v>
      </c>
      <c r="F61" s="79" t="s">
        <v>60</v>
      </c>
      <c r="G61" s="79">
        <v>1</v>
      </c>
      <c r="H61" s="96"/>
    </row>
    <row r="62" spans="1:8" ht="23.25" customHeight="1" thickBot="1">
      <c r="A62" s="142" t="s">
        <v>18</v>
      </c>
      <c r="B62" s="143"/>
      <c r="C62" s="143"/>
      <c r="D62" s="143"/>
      <c r="E62" s="143"/>
      <c r="F62" s="143"/>
      <c r="G62" s="143"/>
      <c r="H62" s="123"/>
    </row>
    <row r="63" spans="1:8" ht="15.75" customHeight="1">
      <c r="A63" s="130" t="s">
        <v>9</v>
      </c>
      <c r="B63" s="131"/>
      <c r="C63" s="131"/>
      <c r="D63" s="131"/>
      <c r="E63" s="131"/>
      <c r="F63" s="131"/>
      <c r="G63" s="131"/>
      <c r="H63" s="132"/>
    </row>
    <row r="64" spans="1:8" ht="15" customHeight="1">
      <c r="A64" s="136" t="s">
        <v>242</v>
      </c>
      <c r="B64" s="137"/>
      <c r="C64" s="137"/>
      <c r="D64" s="137"/>
      <c r="E64" s="137"/>
      <c r="F64" s="137"/>
      <c r="G64" s="137"/>
      <c r="H64" s="138"/>
    </row>
    <row r="65" spans="1:8" ht="15" customHeight="1">
      <c r="A65" s="136" t="s">
        <v>243</v>
      </c>
      <c r="B65" s="137"/>
      <c r="C65" s="137"/>
      <c r="D65" s="137"/>
      <c r="E65" s="137"/>
      <c r="F65" s="137"/>
      <c r="G65" s="137"/>
      <c r="H65" s="138"/>
    </row>
    <row r="66" spans="1:8" ht="15" customHeight="1">
      <c r="A66" s="136" t="s">
        <v>8</v>
      </c>
      <c r="B66" s="137"/>
      <c r="C66" s="137"/>
      <c r="D66" s="137"/>
      <c r="E66" s="137"/>
      <c r="F66" s="137"/>
      <c r="G66" s="137"/>
      <c r="H66" s="138"/>
    </row>
    <row r="67" spans="1:8" ht="15" customHeight="1">
      <c r="A67" s="136" t="s">
        <v>244</v>
      </c>
      <c r="B67" s="137"/>
      <c r="C67" s="137"/>
      <c r="D67" s="137"/>
      <c r="E67" s="137"/>
      <c r="F67" s="137"/>
      <c r="G67" s="137"/>
      <c r="H67" s="138"/>
    </row>
    <row r="68" spans="1:8" ht="15" customHeight="1">
      <c r="A68" s="136" t="s">
        <v>245</v>
      </c>
      <c r="B68" s="137"/>
      <c r="C68" s="137"/>
      <c r="D68" s="137"/>
      <c r="E68" s="137"/>
      <c r="F68" s="137"/>
      <c r="G68" s="137"/>
      <c r="H68" s="138"/>
    </row>
    <row r="69" spans="1:8" ht="15" customHeight="1">
      <c r="A69" s="136" t="s">
        <v>246</v>
      </c>
      <c r="B69" s="137"/>
      <c r="C69" s="137"/>
      <c r="D69" s="137"/>
      <c r="E69" s="137"/>
      <c r="F69" s="137"/>
      <c r="G69" s="137"/>
      <c r="H69" s="138"/>
    </row>
    <row r="70" spans="1:8" ht="15" customHeight="1">
      <c r="A70" s="136" t="s">
        <v>247</v>
      </c>
      <c r="B70" s="137"/>
      <c r="C70" s="137"/>
      <c r="D70" s="137"/>
      <c r="E70" s="137"/>
      <c r="F70" s="137"/>
      <c r="G70" s="137"/>
      <c r="H70" s="138"/>
    </row>
    <row r="71" spans="1:8" ht="15.75" customHeight="1">
      <c r="A71" s="136" t="s">
        <v>248</v>
      </c>
      <c r="B71" s="138"/>
      <c r="C71" s="138"/>
      <c r="D71" s="138"/>
      <c r="E71" s="138"/>
      <c r="F71" s="138"/>
      <c r="G71" s="138"/>
      <c r="H71" s="138"/>
    </row>
    <row r="72" spans="1:8" ht="55.2">
      <c r="A72" s="55" t="s">
        <v>6</v>
      </c>
      <c r="B72" s="54" t="s">
        <v>5</v>
      </c>
      <c r="C72" s="54" t="s">
        <v>4</v>
      </c>
      <c r="D72" s="54" t="s">
        <v>3</v>
      </c>
      <c r="E72" s="54" t="s">
        <v>2</v>
      </c>
      <c r="F72" s="50" t="s">
        <v>1</v>
      </c>
      <c r="G72" s="56" t="s">
        <v>0</v>
      </c>
      <c r="H72" s="54" t="s">
        <v>10</v>
      </c>
    </row>
    <row r="73" spans="1:8" ht="69">
      <c r="A73" s="25">
        <v>1</v>
      </c>
      <c r="B73" s="33" t="s">
        <v>68</v>
      </c>
      <c r="C73" s="39" t="s">
        <v>188</v>
      </c>
      <c r="D73" s="44" t="s">
        <v>105</v>
      </c>
      <c r="E73" s="84">
        <f>ROUNDUP($C$13/4,0)+2</f>
        <v>4</v>
      </c>
      <c r="F73" s="79" t="s">
        <v>60</v>
      </c>
      <c r="G73" s="84">
        <f>ROUNDUP($C$13/4,0)+2</f>
        <v>4</v>
      </c>
      <c r="H73" s="25"/>
    </row>
    <row r="74" spans="1:8" ht="14.4">
      <c r="A74" s="25">
        <v>2</v>
      </c>
      <c r="B74" s="33" t="s">
        <v>69</v>
      </c>
      <c r="C74" s="39" t="s">
        <v>249</v>
      </c>
      <c r="D74" s="44" t="s">
        <v>105</v>
      </c>
      <c r="E74" s="84">
        <f>(ROUNDUP($C$13/4,0)+2)*2</f>
        <v>8</v>
      </c>
      <c r="F74" s="79" t="s">
        <v>60</v>
      </c>
      <c r="G74" s="84">
        <f>(ROUNDUP($C$13/4,0)+2)*2</f>
        <v>8</v>
      </c>
      <c r="H74" s="25"/>
    </row>
    <row r="75" spans="1:8" ht="27.6">
      <c r="A75" s="25">
        <v>3</v>
      </c>
      <c r="B75" s="87" t="s">
        <v>141</v>
      </c>
      <c r="C75" s="111" t="s">
        <v>190</v>
      </c>
      <c r="D75" s="44" t="s">
        <v>105</v>
      </c>
      <c r="E75" s="84">
        <f>(ROUNDUP($C$13/4,0)+2)*2+1</f>
        <v>9</v>
      </c>
      <c r="F75" s="79" t="s">
        <v>60</v>
      </c>
      <c r="G75" s="84">
        <f>(ROUNDUP($C$13/4,0)+2)*2+1</f>
        <v>9</v>
      </c>
      <c r="H75" s="25"/>
    </row>
    <row r="76" spans="1:8" ht="55.2">
      <c r="A76" s="25">
        <v>4</v>
      </c>
      <c r="B76" s="33" t="s">
        <v>71</v>
      </c>
      <c r="C76" s="111" t="s">
        <v>191</v>
      </c>
      <c r="D76" s="44" t="s">
        <v>105</v>
      </c>
      <c r="E76" s="84">
        <f t="shared" ref="E76:G90" si="1">ROUNDUP($C$13/4,0)+2</f>
        <v>4</v>
      </c>
      <c r="F76" s="79" t="s">
        <v>60</v>
      </c>
      <c r="G76" s="84">
        <f t="shared" ref="G76:G77" si="2">ROUNDUP($C$13/4,0)+2</f>
        <v>4</v>
      </c>
      <c r="H76" s="25"/>
    </row>
    <row r="77" spans="1:8" ht="41.4">
      <c r="A77" s="25">
        <v>5</v>
      </c>
      <c r="B77" s="33" t="s">
        <v>72</v>
      </c>
      <c r="C77" s="111" t="s">
        <v>192</v>
      </c>
      <c r="D77" s="44" t="s">
        <v>105</v>
      </c>
      <c r="E77" s="84">
        <f t="shared" si="1"/>
        <v>4</v>
      </c>
      <c r="F77" s="79" t="s">
        <v>60</v>
      </c>
      <c r="G77" s="84">
        <f t="shared" si="2"/>
        <v>4</v>
      </c>
      <c r="H77" s="25"/>
    </row>
    <row r="78" spans="1:8" ht="96.6">
      <c r="A78" s="25">
        <v>6</v>
      </c>
      <c r="B78" s="87" t="s">
        <v>113</v>
      </c>
      <c r="C78" s="110" t="s">
        <v>193</v>
      </c>
      <c r="D78" s="84" t="s">
        <v>105</v>
      </c>
      <c r="E78" s="84">
        <f>ROUNDUP($C$13/4,0)+2</f>
        <v>4</v>
      </c>
      <c r="F78" s="79" t="s">
        <v>60</v>
      </c>
      <c r="G78" s="84">
        <f>ROUNDUP($C$13/4,0)+2</f>
        <v>4</v>
      </c>
      <c r="H78" s="80"/>
    </row>
    <row r="79" spans="1:8" ht="27.6">
      <c r="A79" s="25">
        <v>8</v>
      </c>
      <c r="B79" s="34" t="s">
        <v>74</v>
      </c>
      <c r="C79" s="39" t="s">
        <v>98</v>
      </c>
      <c r="D79" s="44" t="s">
        <v>105</v>
      </c>
      <c r="E79" s="45">
        <f>(ROUNDUP($C$13/4,0)+2)*3+2</f>
        <v>14</v>
      </c>
      <c r="F79" s="79" t="s">
        <v>60</v>
      </c>
      <c r="G79" s="45">
        <f>(ROUNDUP($C$13/4,0)+2)*3+2</f>
        <v>14</v>
      </c>
      <c r="H79" s="25"/>
    </row>
    <row r="80" spans="1:8" ht="14.4">
      <c r="A80" s="25">
        <v>9</v>
      </c>
      <c r="B80" s="33" t="s">
        <v>75</v>
      </c>
      <c r="C80" s="39" t="s">
        <v>194</v>
      </c>
      <c r="D80" s="44" t="s">
        <v>105</v>
      </c>
      <c r="E80" s="84">
        <f t="shared" si="1"/>
        <v>4</v>
      </c>
      <c r="F80" s="79" t="s">
        <v>60</v>
      </c>
      <c r="G80" s="84">
        <f t="shared" si="1"/>
        <v>4</v>
      </c>
      <c r="H80" s="25"/>
    </row>
    <row r="81" spans="1:8" ht="14.4">
      <c r="A81" s="25">
        <v>10</v>
      </c>
      <c r="B81" s="33" t="s">
        <v>76</v>
      </c>
      <c r="C81" s="39" t="s">
        <v>99</v>
      </c>
      <c r="D81" s="44" t="s">
        <v>105</v>
      </c>
      <c r="E81" s="84">
        <f t="shared" si="1"/>
        <v>4</v>
      </c>
      <c r="F81" s="79" t="s">
        <v>60</v>
      </c>
      <c r="G81" s="84">
        <f t="shared" si="1"/>
        <v>4</v>
      </c>
      <c r="H81" s="25"/>
    </row>
    <row r="82" spans="1:8" ht="14.4">
      <c r="A82" s="25">
        <v>12</v>
      </c>
      <c r="B82" s="51" t="s">
        <v>77</v>
      </c>
      <c r="C82" s="36" t="s">
        <v>195</v>
      </c>
      <c r="D82" s="44" t="s">
        <v>106</v>
      </c>
      <c r="E82" s="84">
        <f t="shared" si="1"/>
        <v>4</v>
      </c>
      <c r="F82" s="79" t="s">
        <v>60</v>
      </c>
      <c r="G82" s="84">
        <f t="shared" si="1"/>
        <v>4</v>
      </c>
      <c r="H82" s="25"/>
    </row>
    <row r="83" spans="1:8" ht="27.6">
      <c r="A83" s="25">
        <v>13</v>
      </c>
      <c r="B83" s="51" t="s">
        <v>78</v>
      </c>
      <c r="C83" s="39" t="s">
        <v>196</v>
      </c>
      <c r="D83" s="44" t="s">
        <v>106</v>
      </c>
      <c r="E83" s="84">
        <f t="shared" si="1"/>
        <v>4</v>
      </c>
      <c r="F83" s="79" t="s">
        <v>60</v>
      </c>
      <c r="G83" s="84">
        <f t="shared" si="1"/>
        <v>4</v>
      </c>
      <c r="H83" s="25"/>
    </row>
    <row r="84" spans="1:8" ht="14.4">
      <c r="A84" s="25">
        <v>14</v>
      </c>
      <c r="B84" s="51" t="s">
        <v>79</v>
      </c>
      <c r="C84" s="39" t="s">
        <v>197</v>
      </c>
      <c r="D84" s="44" t="s">
        <v>106</v>
      </c>
      <c r="E84" s="84">
        <f t="shared" si="1"/>
        <v>4</v>
      </c>
      <c r="F84" s="79" t="s">
        <v>60</v>
      </c>
      <c r="G84" s="84">
        <f t="shared" si="1"/>
        <v>4</v>
      </c>
      <c r="H84" s="25"/>
    </row>
    <row r="85" spans="1:8" ht="27.6">
      <c r="A85" s="25">
        <v>15</v>
      </c>
      <c r="B85" s="51" t="s">
        <v>80</v>
      </c>
      <c r="C85" s="39" t="s">
        <v>198</v>
      </c>
      <c r="D85" s="44" t="s">
        <v>106</v>
      </c>
      <c r="E85" s="84">
        <f t="shared" si="1"/>
        <v>4</v>
      </c>
      <c r="F85" s="79" t="s">
        <v>60</v>
      </c>
      <c r="G85" s="84">
        <f t="shared" si="1"/>
        <v>4</v>
      </c>
      <c r="H85" s="25"/>
    </row>
    <row r="86" spans="1:8" ht="41.4">
      <c r="A86" s="25">
        <v>16</v>
      </c>
      <c r="B86" s="51" t="s">
        <v>81</v>
      </c>
      <c r="C86" s="39" t="s">
        <v>199</v>
      </c>
      <c r="D86" s="44" t="s">
        <v>106</v>
      </c>
      <c r="E86" s="84">
        <f t="shared" si="1"/>
        <v>4</v>
      </c>
      <c r="F86" s="79" t="s">
        <v>60</v>
      </c>
      <c r="G86" s="84">
        <f t="shared" si="1"/>
        <v>4</v>
      </c>
      <c r="H86" s="25"/>
    </row>
    <row r="87" spans="1:8" ht="69">
      <c r="A87" s="25">
        <v>17</v>
      </c>
      <c r="B87" s="51" t="s">
        <v>82</v>
      </c>
      <c r="C87" s="39" t="s">
        <v>250</v>
      </c>
      <c r="D87" s="44" t="s">
        <v>106</v>
      </c>
      <c r="E87" s="84">
        <f t="shared" si="1"/>
        <v>4</v>
      </c>
      <c r="F87" s="79" t="s">
        <v>60</v>
      </c>
      <c r="G87" s="84">
        <f t="shared" si="1"/>
        <v>4</v>
      </c>
      <c r="H87" s="25"/>
    </row>
    <row r="88" spans="1:8" ht="27.6">
      <c r="A88" s="25">
        <v>18</v>
      </c>
      <c r="B88" s="51" t="s">
        <v>83</v>
      </c>
      <c r="C88" s="39" t="s">
        <v>201</v>
      </c>
      <c r="D88" s="44" t="s">
        <v>106</v>
      </c>
      <c r="E88" s="84">
        <f t="shared" si="1"/>
        <v>4</v>
      </c>
      <c r="F88" s="79" t="s">
        <v>60</v>
      </c>
      <c r="G88" s="84">
        <f t="shared" si="1"/>
        <v>4</v>
      </c>
      <c r="H88" s="25"/>
    </row>
    <row r="89" spans="1:8" ht="96.6">
      <c r="A89" s="25">
        <v>19</v>
      </c>
      <c r="B89" s="35" t="s">
        <v>84</v>
      </c>
      <c r="C89" s="36" t="s">
        <v>202</v>
      </c>
      <c r="D89" s="44" t="s">
        <v>106</v>
      </c>
      <c r="E89" s="84">
        <f t="shared" si="1"/>
        <v>4</v>
      </c>
      <c r="F89" s="79" t="s">
        <v>60</v>
      </c>
      <c r="G89" s="84">
        <f t="shared" si="1"/>
        <v>4</v>
      </c>
      <c r="H89" s="25"/>
    </row>
    <row r="90" spans="1:8" ht="26.4">
      <c r="A90" s="25">
        <v>20</v>
      </c>
      <c r="B90" s="106" t="s">
        <v>85</v>
      </c>
      <c r="C90" s="104" t="s">
        <v>204</v>
      </c>
      <c r="D90" s="44" t="s">
        <v>106</v>
      </c>
      <c r="E90" s="84">
        <f t="shared" si="1"/>
        <v>4</v>
      </c>
      <c r="F90" s="79" t="s">
        <v>60</v>
      </c>
      <c r="G90" s="84">
        <f t="shared" si="1"/>
        <v>4</v>
      </c>
      <c r="H90" s="25"/>
    </row>
    <row r="91" spans="1:8" ht="124.2">
      <c r="A91" s="25">
        <v>21</v>
      </c>
      <c r="B91" s="35" t="s">
        <v>85</v>
      </c>
      <c r="C91" s="36" t="s">
        <v>114</v>
      </c>
      <c r="D91" s="44" t="s">
        <v>106</v>
      </c>
      <c r="E91" s="84">
        <f t="shared" ref="E91:E116" si="3">ROUNDUP($C$13/4,0)+2</f>
        <v>4</v>
      </c>
      <c r="F91" s="79" t="s">
        <v>60</v>
      </c>
      <c r="G91" s="84">
        <f t="shared" ref="G91:G116" si="4">ROUNDUP($C$13/4,0)+2</f>
        <v>4</v>
      </c>
      <c r="H91" s="25"/>
    </row>
    <row r="92" spans="1:8" ht="110.4">
      <c r="A92" s="25">
        <v>22</v>
      </c>
      <c r="B92" s="35" t="s">
        <v>85</v>
      </c>
      <c r="C92" s="41" t="s">
        <v>206</v>
      </c>
      <c r="D92" s="44" t="s">
        <v>106</v>
      </c>
      <c r="E92" s="84">
        <f t="shared" si="3"/>
        <v>4</v>
      </c>
      <c r="F92" s="79" t="s">
        <v>60</v>
      </c>
      <c r="G92" s="84">
        <f t="shared" si="4"/>
        <v>4</v>
      </c>
      <c r="H92" s="25"/>
    </row>
    <row r="93" spans="1:8" ht="14.4">
      <c r="A93" s="25">
        <v>23</v>
      </c>
      <c r="B93" s="35" t="s">
        <v>86</v>
      </c>
      <c r="C93" s="42" t="s">
        <v>100</v>
      </c>
      <c r="D93" s="44" t="s">
        <v>106</v>
      </c>
      <c r="E93" s="84">
        <f t="shared" si="3"/>
        <v>4</v>
      </c>
      <c r="F93" s="79" t="s">
        <v>60</v>
      </c>
      <c r="G93" s="84">
        <f t="shared" si="4"/>
        <v>4</v>
      </c>
      <c r="H93" s="25"/>
    </row>
    <row r="94" spans="1:8" ht="28.2">
      <c r="A94" s="25">
        <v>24</v>
      </c>
      <c r="B94" s="35" t="s">
        <v>86</v>
      </c>
      <c r="C94" s="43" t="s">
        <v>208</v>
      </c>
      <c r="D94" s="44" t="s">
        <v>106</v>
      </c>
      <c r="E94" s="84">
        <f t="shared" si="3"/>
        <v>4</v>
      </c>
      <c r="F94" s="79" t="s">
        <v>60</v>
      </c>
      <c r="G94" s="84">
        <f t="shared" si="4"/>
        <v>4</v>
      </c>
      <c r="H94" s="25"/>
    </row>
    <row r="95" spans="1:8" ht="28.2">
      <c r="A95" s="25">
        <v>25</v>
      </c>
      <c r="B95" s="35" t="s">
        <v>86</v>
      </c>
      <c r="C95" s="43" t="s">
        <v>207</v>
      </c>
      <c r="D95" s="44" t="s">
        <v>106</v>
      </c>
      <c r="E95" s="84">
        <f t="shared" si="3"/>
        <v>4</v>
      </c>
      <c r="F95" s="79" t="s">
        <v>60</v>
      </c>
      <c r="G95" s="84">
        <f t="shared" si="4"/>
        <v>4</v>
      </c>
      <c r="H95" s="25"/>
    </row>
    <row r="96" spans="1:8" ht="28.2">
      <c r="A96" s="25">
        <v>26</v>
      </c>
      <c r="B96" s="35" t="s">
        <v>86</v>
      </c>
      <c r="C96" s="43" t="s">
        <v>209</v>
      </c>
      <c r="D96" s="44" t="s">
        <v>106</v>
      </c>
      <c r="E96" s="84">
        <f t="shared" si="3"/>
        <v>4</v>
      </c>
      <c r="F96" s="79" t="s">
        <v>60</v>
      </c>
      <c r="G96" s="84">
        <f t="shared" si="4"/>
        <v>4</v>
      </c>
      <c r="H96" s="25"/>
    </row>
    <row r="97" spans="1:8" ht="28.2">
      <c r="A97" s="25">
        <v>27</v>
      </c>
      <c r="B97" s="35" t="s">
        <v>86</v>
      </c>
      <c r="C97" s="43" t="s">
        <v>210</v>
      </c>
      <c r="D97" s="44" t="s">
        <v>106</v>
      </c>
      <c r="E97" s="84">
        <f t="shared" si="3"/>
        <v>4</v>
      </c>
      <c r="F97" s="79" t="s">
        <v>60</v>
      </c>
      <c r="G97" s="84">
        <f t="shared" si="4"/>
        <v>4</v>
      </c>
      <c r="H97" s="25"/>
    </row>
    <row r="98" spans="1:8" ht="28.2">
      <c r="A98" s="25">
        <v>28</v>
      </c>
      <c r="B98" s="35" t="s">
        <v>86</v>
      </c>
      <c r="C98" s="43" t="s">
        <v>211</v>
      </c>
      <c r="D98" s="44" t="s">
        <v>106</v>
      </c>
      <c r="E98" s="84">
        <f t="shared" si="3"/>
        <v>4</v>
      </c>
      <c r="F98" s="79" t="s">
        <v>60</v>
      </c>
      <c r="G98" s="84">
        <f t="shared" si="4"/>
        <v>4</v>
      </c>
      <c r="H98" s="25"/>
    </row>
    <row r="99" spans="1:8" ht="28.2">
      <c r="A99" s="25">
        <v>29</v>
      </c>
      <c r="B99" s="35" t="s">
        <v>86</v>
      </c>
      <c r="C99" s="43" t="s">
        <v>212</v>
      </c>
      <c r="D99" s="44" t="s">
        <v>106</v>
      </c>
      <c r="E99" s="84">
        <f t="shared" si="3"/>
        <v>4</v>
      </c>
      <c r="F99" s="79" t="s">
        <v>60</v>
      </c>
      <c r="G99" s="84">
        <f t="shared" si="4"/>
        <v>4</v>
      </c>
      <c r="H99" s="25"/>
    </row>
    <row r="100" spans="1:8" ht="28.2">
      <c r="A100" s="25">
        <v>30</v>
      </c>
      <c r="B100" s="35" t="s">
        <v>85</v>
      </c>
      <c r="C100" s="43" t="s">
        <v>213</v>
      </c>
      <c r="D100" s="44" t="s">
        <v>106</v>
      </c>
      <c r="E100" s="84">
        <f t="shared" si="3"/>
        <v>4</v>
      </c>
      <c r="F100" s="79" t="s">
        <v>60</v>
      </c>
      <c r="G100" s="84">
        <f t="shared" si="4"/>
        <v>4</v>
      </c>
      <c r="H100" s="25"/>
    </row>
    <row r="101" spans="1:8" ht="27.6">
      <c r="A101" s="25">
        <v>31</v>
      </c>
      <c r="B101" s="36" t="s">
        <v>87</v>
      </c>
      <c r="C101" s="36" t="s">
        <v>214</v>
      </c>
      <c r="D101" s="44" t="s">
        <v>106</v>
      </c>
      <c r="E101" s="84">
        <f t="shared" si="3"/>
        <v>4</v>
      </c>
      <c r="F101" s="79" t="s">
        <v>60</v>
      </c>
      <c r="G101" s="84">
        <f t="shared" si="4"/>
        <v>4</v>
      </c>
      <c r="H101" s="25"/>
    </row>
    <row r="102" spans="1:8" ht="27.6">
      <c r="A102" s="25">
        <v>32</v>
      </c>
      <c r="B102" s="35" t="s">
        <v>86</v>
      </c>
      <c r="C102" s="36" t="s">
        <v>101</v>
      </c>
      <c r="D102" s="44" t="s">
        <v>106</v>
      </c>
      <c r="E102" s="84">
        <f t="shared" si="3"/>
        <v>4</v>
      </c>
      <c r="F102" s="79" t="s">
        <v>60</v>
      </c>
      <c r="G102" s="84">
        <f t="shared" si="4"/>
        <v>4</v>
      </c>
      <c r="H102" s="25"/>
    </row>
    <row r="103" spans="1:8" ht="27.6">
      <c r="A103" s="25">
        <v>33</v>
      </c>
      <c r="B103" s="35" t="s">
        <v>85</v>
      </c>
      <c r="C103" s="36" t="s">
        <v>215</v>
      </c>
      <c r="D103" s="44" t="s">
        <v>106</v>
      </c>
      <c r="E103" s="84">
        <f t="shared" si="3"/>
        <v>4</v>
      </c>
      <c r="F103" s="79" t="s">
        <v>60</v>
      </c>
      <c r="G103" s="84">
        <f t="shared" si="4"/>
        <v>4</v>
      </c>
      <c r="H103" s="25"/>
    </row>
    <row r="104" spans="1:8" ht="27.6">
      <c r="A104" s="25">
        <v>34</v>
      </c>
      <c r="B104" s="35" t="s">
        <v>85</v>
      </c>
      <c r="C104" s="36" t="s">
        <v>216</v>
      </c>
      <c r="D104" s="44" t="s">
        <v>106</v>
      </c>
      <c r="E104" s="84">
        <f t="shared" si="3"/>
        <v>4</v>
      </c>
      <c r="F104" s="79" t="s">
        <v>60</v>
      </c>
      <c r="G104" s="84">
        <f t="shared" si="4"/>
        <v>4</v>
      </c>
      <c r="H104" s="25"/>
    </row>
    <row r="105" spans="1:8" ht="79.2">
      <c r="A105" s="25">
        <v>35</v>
      </c>
      <c r="B105" s="36" t="s">
        <v>87</v>
      </c>
      <c r="C105" s="40" t="s">
        <v>174</v>
      </c>
      <c r="D105" s="44" t="s">
        <v>106</v>
      </c>
      <c r="E105" s="84">
        <f t="shared" si="3"/>
        <v>4</v>
      </c>
      <c r="F105" s="79" t="s">
        <v>60</v>
      </c>
      <c r="G105" s="84">
        <f t="shared" si="4"/>
        <v>4</v>
      </c>
      <c r="H105" s="25"/>
    </row>
    <row r="106" spans="1:8" ht="27.6">
      <c r="A106" s="25">
        <v>36</v>
      </c>
      <c r="B106" s="35" t="s">
        <v>88</v>
      </c>
      <c r="C106" s="36" t="s">
        <v>219</v>
      </c>
      <c r="D106" s="44" t="s">
        <v>106</v>
      </c>
      <c r="E106" s="84">
        <f t="shared" si="3"/>
        <v>4</v>
      </c>
      <c r="F106" s="79" t="s">
        <v>60</v>
      </c>
      <c r="G106" s="84">
        <f t="shared" si="4"/>
        <v>4</v>
      </c>
      <c r="H106" s="25"/>
    </row>
    <row r="107" spans="1:8" ht="110.4">
      <c r="A107" s="25">
        <v>37</v>
      </c>
      <c r="B107" s="36" t="s">
        <v>89</v>
      </c>
      <c r="C107" s="36" t="s">
        <v>217</v>
      </c>
      <c r="D107" s="44" t="s">
        <v>106</v>
      </c>
      <c r="E107" s="84">
        <f t="shared" si="3"/>
        <v>4</v>
      </c>
      <c r="F107" s="79" t="s">
        <v>60</v>
      </c>
      <c r="G107" s="84">
        <f t="shared" si="4"/>
        <v>4</v>
      </c>
      <c r="H107" s="25"/>
    </row>
    <row r="108" spans="1:8" ht="41.4">
      <c r="A108" s="25">
        <v>38</v>
      </c>
      <c r="B108" s="35" t="s">
        <v>85</v>
      </c>
      <c r="C108" s="36" t="s">
        <v>220</v>
      </c>
      <c r="D108" s="44" t="s">
        <v>106</v>
      </c>
      <c r="E108" s="84">
        <f t="shared" si="3"/>
        <v>4</v>
      </c>
      <c r="F108" s="79" t="s">
        <v>60</v>
      </c>
      <c r="G108" s="84">
        <f t="shared" si="4"/>
        <v>4</v>
      </c>
      <c r="H108" s="25"/>
    </row>
    <row r="109" spans="1:8" ht="14.4">
      <c r="A109" s="25">
        <v>39</v>
      </c>
      <c r="B109" s="35" t="s">
        <v>90</v>
      </c>
      <c r="C109" s="36" t="s">
        <v>102</v>
      </c>
      <c r="D109" s="44" t="s">
        <v>106</v>
      </c>
      <c r="E109" s="84">
        <f t="shared" si="3"/>
        <v>4</v>
      </c>
      <c r="F109" s="79" t="s">
        <v>60</v>
      </c>
      <c r="G109" s="84">
        <f t="shared" si="4"/>
        <v>4</v>
      </c>
      <c r="H109" s="25"/>
    </row>
    <row r="110" spans="1:8" ht="14.4">
      <c r="A110" s="25">
        <v>40</v>
      </c>
      <c r="B110" s="35" t="s">
        <v>90</v>
      </c>
      <c r="C110" s="36" t="s">
        <v>221</v>
      </c>
      <c r="D110" s="44" t="s">
        <v>106</v>
      </c>
      <c r="E110" s="84">
        <f t="shared" si="3"/>
        <v>4</v>
      </c>
      <c r="F110" s="79" t="s">
        <v>60</v>
      </c>
      <c r="G110" s="84">
        <f t="shared" si="4"/>
        <v>4</v>
      </c>
      <c r="H110" s="25"/>
    </row>
    <row r="111" spans="1:8" ht="27.6">
      <c r="A111" s="25">
        <v>41</v>
      </c>
      <c r="B111" s="36" t="s">
        <v>91</v>
      </c>
      <c r="C111" s="36" t="s">
        <v>103</v>
      </c>
      <c r="D111" s="44" t="s">
        <v>106</v>
      </c>
      <c r="E111" s="84">
        <f t="shared" si="3"/>
        <v>4</v>
      </c>
      <c r="F111" s="79" t="s">
        <v>60</v>
      </c>
      <c r="G111" s="84">
        <f t="shared" si="4"/>
        <v>4</v>
      </c>
      <c r="H111" s="25"/>
    </row>
    <row r="112" spans="1:8" ht="27.6">
      <c r="A112" s="25">
        <v>42</v>
      </c>
      <c r="B112" s="36" t="s">
        <v>92</v>
      </c>
      <c r="C112" s="36" t="s">
        <v>222</v>
      </c>
      <c r="D112" s="44" t="s">
        <v>106</v>
      </c>
      <c r="E112" s="84">
        <f t="shared" si="3"/>
        <v>4</v>
      </c>
      <c r="F112" s="79" t="s">
        <v>60</v>
      </c>
      <c r="G112" s="84">
        <f t="shared" si="4"/>
        <v>4</v>
      </c>
      <c r="H112" s="25"/>
    </row>
    <row r="113" spans="1:8" ht="14.4">
      <c r="A113" s="25">
        <v>43</v>
      </c>
      <c r="B113" s="36" t="s">
        <v>93</v>
      </c>
      <c r="C113" s="36" t="s">
        <v>104</v>
      </c>
      <c r="D113" s="44" t="s">
        <v>106</v>
      </c>
      <c r="E113" s="84">
        <f t="shared" si="3"/>
        <v>4</v>
      </c>
      <c r="F113" s="79" t="s">
        <v>60</v>
      </c>
      <c r="G113" s="84">
        <f t="shared" si="4"/>
        <v>4</v>
      </c>
      <c r="H113" s="25"/>
    </row>
    <row r="114" spans="1:8" ht="26.4">
      <c r="A114" s="25">
        <v>44</v>
      </c>
      <c r="B114" s="35" t="s">
        <v>93</v>
      </c>
      <c r="C114" s="40" t="s">
        <v>223</v>
      </c>
      <c r="D114" s="44" t="s">
        <v>106</v>
      </c>
      <c r="E114" s="84">
        <f t="shared" si="3"/>
        <v>4</v>
      </c>
      <c r="F114" s="79" t="s">
        <v>60</v>
      </c>
      <c r="G114" s="84">
        <f t="shared" si="4"/>
        <v>4</v>
      </c>
      <c r="H114" s="25"/>
    </row>
    <row r="115" spans="1:8" ht="14.4">
      <c r="A115" s="25"/>
      <c r="B115" s="35" t="s">
        <v>93</v>
      </c>
      <c r="C115" s="40" t="s">
        <v>225</v>
      </c>
      <c r="D115" s="44" t="s">
        <v>106</v>
      </c>
      <c r="E115" s="84">
        <f t="shared" si="3"/>
        <v>4</v>
      </c>
      <c r="F115" s="79" t="s">
        <v>60</v>
      </c>
      <c r="G115" s="84">
        <f t="shared" si="4"/>
        <v>4</v>
      </c>
      <c r="H115" s="25"/>
    </row>
    <row r="116" spans="1:8" ht="14.4">
      <c r="A116" s="25">
        <v>45</v>
      </c>
      <c r="B116" s="35" t="s">
        <v>93</v>
      </c>
      <c r="C116" s="52" t="s">
        <v>224</v>
      </c>
      <c r="D116" s="44" t="s">
        <v>106</v>
      </c>
      <c r="E116" s="84">
        <f t="shared" si="3"/>
        <v>4</v>
      </c>
      <c r="F116" s="79" t="s">
        <v>60</v>
      </c>
      <c r="G116" s="84">
        <f t="shared" si="4"/>
        <v>4</v>
      </c>
      <c r="H116" s="25"/>
    </row>
    <row r="117" spans="1:8" ht="28.2">
      <c r="A117" s="25">
        <v>46</v>
      </c>
      <c r="B117" s="37" t="s">
        <v>94</v>
      </c>
      <c r="C117" s="43" t="s">
        <v>251</v>
      </c>
      <c r="D117" s="44" t="s">
        <v>105</v>
      </c>
      <c r="E117" s="44">
        <v>1</v>
      </c>
      <c r="F117" s="44" t="s">
        <v>60</v>
      </c>
      <c r="G117" s="44">
        <v>1</v>
      </c>
      <c r="H117" s="22"/>
    </row>
    <row r="118" spans="1:8" ht="41.4">
      <c r="A118" s="25">
        <v>47</v>
      </c>
      <c r="B118" s="37" t="s">
        <v>95</v>
      </c>
      <c r="C118" s="111" t="s">
        <v>252</v>
      </c>
      <c r="D118" s="44" t="s">
        <v>105</v>
      </c>
      <c r="E118" s="44">
        <v>1</v>
      </c>
      <c r="F118" s="44" t="s">
        <v>60</v>
      </c>
      <c r="G118" s="44">
        <v>1</v>
      </c>
      <c r="H118" s="22"/>
    </row>
    <row r="119" spans="1:8" ht="14.4">
      <c r="A119" s="25">
        <v>48</v>
      </c>
      <c r="B119" s="38" t="s">
        <v>96</v>
      </c>
      <c r="C119" s="111" t="s">
        <v>253</v>
      </c>
      <c r="D119" s="44" t="s">
        <v>66</v>
      </c>
      <c r="E119" s="46">
        <v>6</v>
      </c>
      <c r="F119" s="46" t="s">
        <v>60</v>
      </c>
      <c r="G119" s="46">
        <v>6</v>
      </c>
      <c r="H119" s="22"/>
    </row>
    <row r="120" spans="1:8" ht="27.6">
      <c r="A120" s="25">
        <v>49</v>
      </c>
      <c r="B120" s="38" t="s">
        <v>62</v>
      </c>
      <c r="C120" s="111" t="s">
        <v>254</v>
      </c>
      <c r="D120" s="44" t="s">
        <v>66</v>
      </c>
      <c r="E120" s="46">
        <v>3</v>
      </c>
      <c r="F120" s="46" t="s">
        <v>60</v>
      </c>
      <c r="G120" s="46">
        <v>3</v>
      </c>
      <c r="H120" s="22"/>
    </row>
    <row r="121" spans="1:8" ht="27.6">
      <c r="A121" s="25">
        <v>50</v>
      </c>
      <c r="B121" s="38" t="s">
        <v>97</v>
      </c>
      <c r="C121" s="111" t="s">
        <v>97</v>
      </c>
      <c r="D121" s="44" t="s">
        <v>59</v>
      </c>
      <c r="E121" s="46">
        <v>13</v>
      </c>
      <c r="F121" s="46" t="s">
        <v>108</v>
      </c>
      <c r="G121" s="46">
        <v>13</v>
      </c>
      <c r="H121" s="22"/>
    </row>
    <row r="122" spans="1:8" ht="14.4">
      <c r="A122" s="25">
        <v>51</v>
      </c>
      <c r="B122" s="38" t="s">
        <v>56</v>
      </c>
      <c r="C122" s="111" t="s">
        <v>239</v>
      </c>
      <c r="D122" s="44" t="s">
        <v>59</v>
      </c>
      <c r="E122" s="84">
        <f>C12</f>
        <v>8</v>
      </c>
      <c r="F122" s="46" t="s">
        <v>60</v>
      </c>
      <c r="G122" s="84">
        <f>E12</f>
        <v>0</v>
      </c>
      <c r="H122" s="22"/>
    </row>
    <row r="123" spans="1:8" ht="165.6">
      <c r="A123" s="25">
        <v>52</v>
      </c>
      <c r="B123" s="38" t="s">
        <v>57</v>
      </c>
      <c r="C123" s="111" t="s">
        <v>240</v>
      </c>
      <c r="D123" s="44" t="s">
        <v>59</v>
      </c>
      <c r="E123" s="97">
        <f>E122*2</f>
        <v>16</v>
      </c>
      <c r="F123" s="46" t="s">
        <v>60</v>
      </c>
      <c r="G123" s="97">
        <f>G122*2</f>
        <v>0</v>
      </c>
      <c r="H123" s="22"/>
    </row>
    <row r="124" spans="1:8" ht="27.6">
      <c r="A124" s="25">
        <v>53</v>
      </c>
      <c r="B124" s="111" t="s">
        <v>176</v>
      </c>
      <c r="C124" s="44" t="s">
        <v>66</v>
      </c>
      <c r="D124" s="84">
        <f t="shared" ref="D124:F124" si="5">ROUNDUP($C$13/4,0)+2</f>
        <v>4</v>
      </c>
      <c r="E124" s="45" t="s">
        <v>60</v>
      </c>
      <c r="F124" s="84">
        <f t="shared" si="5"/>
        <v>4</v>
      </c>
      <c r="G124" s="22"/>
      <c r="H124" s="1"/>
    </row>
    <row r="125" spans="1:8" ht="15.75" customHeight="1">
      <c r="A125" s="144" t="s">
        <v>7</v>
      </c>
      <c r="B125" s="123"/>
      <c r="C125" s="123"/>
      <c r="D125" s="123"/>
      <c r="E125" s="123"/>
      <c r="F125" s="143"/>
      <c r="G125" s="143"/>
      <c r="H125" s="123"/>
    </row>
    <row r="126" spans="1:8" ht="55.2">
      <c r="A126" s="4" t="s">
        <v>6</v>
      </c>
      <c r="B126" s="3" t="s">
        <v>5</v>
      </c>
      <c r="C126" s="3" t="s">
        <v>4</v>
      </c>
      <c r="D126" s="3" t="s">
        <v>3</v>
      </c>
      <c r="E126" s="3" t="s">
        <v>2</v>
      </c>
      <c r="F126" s="3" t="s">
        <v>1</v>
      </c>
      <c r="G126" s="29" t="s">
        <v>0</v>
      </c>
      <c r="H126" s="25" t="s">
        <v>10</v>
      </c>
    </row>
    <row r="127" spans="1:8" ht="14.4">
      <c r="A127" s="57">
        <v>1</v>
      </c>
      <c r="B127" s="38" t="s">
        <v>109</v>
      </c>
      <c r="C127" s="76" t="s">
        <v>65</v>
      </c>
      <c r="D127" s="44" t="s">
        <v>112</v>
      </c>
      <c r="E127" s="44">
        <v>1</v>
      </c>
      <c r="F127" s="44" t="s">
        <v>60</v>
      </c>
      <c r="G127" s="48">
        <f t="shared" ref="G127" si="6">E127</f>
        <v>1</v>
      </c>
      <c r="H127" s="22"/>
    </row>
    <row r="128" spans="1:8" ht="21.6" thickBot="1">
      <c r="A128" s="142" t="s">
        <v>41</v>
      </c>
      <c r="B128" s="143"/>
      <c r="C128" s="143"/>
      <c r="D128" s="143"/>
      <c r="E128" s="143"/>
      <c r="F128" s="143"/>
      <c r="G128" s="143"/>
      <c r="H128" s="123"/>
    </row>
    <row r="129" spans="1:8" ht="14.4">
      <c r="A129" s="130" t="s">
        <v>9</v>
      </c>
      <c r="B129" s="131"/>
      <c r="C129" s="131"/>
      <c r="D129" s="131"/>
      <c r="E129" s="131"/>
      <c r="F129" s="131"/>
      <c r="G129" s="131"/>
      <c r="H129" s="132"/>
    </row>
    <row r="130" spans="1:8" ht="14.4" customHeight="1">
      <c r="A130" s="133" t="s">
        <v>257</v>
      </c>
      <c r="B130" s="145"/>
      <c r="C130" s="145"/>
      <c r="D130" s="145"/>
      <c r="E130" s="145"/>
      <c r="F130" s="145"/>
      <c r="G130" s="145"/>
      <c r="H130" s="146"/>
    </row>
    <row r="131" spans="1:8" ht="14.4" customHeight="1">
      <c r="A131" s="133" t="s">
        <v>256</v>
      </c>
      <c r="B131" s="145"/>
      <c r="C131" s="145"/>
      <c r="D131" s="145"/>
      <c r="E131" s="145"/>
      <c r="F131" s="145"/>
      <c r="G131" s="145"/>
      <c r="H131" s="146"/>
    </row>
    <row r="132" spans="1:8" ht="14.4" customHeight="1">
      <c r="A132" s="133" t="s">
        <v>145</v>
      </c>
      <c r="B132" s="145"/>
      <c r="C132" s="145"/>
      <c r="D132" s="145"/>
      <c r="E132" s="145"/>
      <c r="F132" s="145"/>
      <c r="G132" s="145"/>
      <c r="H132" s="146"/>
    </row>
    <row r="133" spans="1:8" ht="14.4" customHeight="1">
      <c r="A133" s="133" t="s">
        <v>146</v>
      </c>
      <c r="B133" s="145"/>
      <c r="C133" s="145"/>
      <c r="D133" s="145"/>
      <c r="E133" s="145"/>
      <c r="F133" s="145"/>
      <c r="G133" s="145"/>
      <c r="H133" s="146"/>
    </row>
    <row r="134" spans="1:8" ht="15" customHeight="1">
      <c r="A134" s="133" t="s">
        <v>40</v>
      </c>
      <c r="B134" s="145"/>
      <c r="C134" s="145"/>
      <c r="D134" s="145"/>
      <c r="E134" s="145"/>
      <c r="F134" s="145"/>
      <c r="G134" s="145"/>
      <c r="H134" s="146"/>
    </row>
    <row r="135" spans="1:8" ht="15" customHeight="1">
      <c r="A135" s="133" t="s">
        <v>53</v>
      </c>
      <c r="B135" s="145"/>
      <c r="C135" s="145"/>
      <c r="D135" s="145"/>
      <c r="E135" s="145"/>
      <c r="F135" s="145"/>
      <c r="G135" s="145"/>
      <c r="H135" s="146"/>
    </row>
    <row r="136" spans="1:8" ht="14.4" customHeight="1">
      <c r="A136" s="133" t="s">
        <v>54</v>
      </c>
      <c r="B136" s="145"/>
      <c r="C136" s="145"/>
      <c r="D136" s="145"/>
      <c r="E136" s="145"/>
      <c r="F136" s="145"/>
      <c r="G136" s="145"/>
      <c r="H136" s="146"/>
    </row>
    <row r="137" spans="1:8" thickBot="1">
      <c r="A137" s="139" t="s">
        <v>55</v>
      </c>
      <c r="B137" s="140"/>
      <c r="C137" s="140"/>
      <c r="D137" s="140"/>
      <c r="E137" s="140"/>
      <c r="F137" s="140"/>
      <c r="G137" s="140"/>
      <c r="H137" s="141"/>
    </row>
    <row r="138" spans="1:8" ht="55.2">
      <c r="A138" s="6" t="s">
        <v>6</v>
      </c>
      <c r="B138" s="5" t="s">
        <v>5</v>
      </c>
      <c r="C138" s="5" t="s">
        <v>4</v>
      </c>
      <c r="D138" s="6" t="s">
        <v>3</v>
      </c>
      <c r="E138" s="6" t="s">
        <v>2</v>
      </c>
      <c r="F138" s="6" t="s">
        <v>1</v>
      </c>
      <c r="G138" s="6" t="s">
        <v>0</v>
      </c>
      <c r="H138" s="24" t="s">
        <v>10</v>
      </c>
    </row>
    <row r="139" spans="1:8" ht="27.6">
      <c r="A139" s="2">
        <v>1</v>
      </c>
      <c r="B139" s="83" t="s">
        <v>58</v>
      </c>
      <c r="C139" s="112" t="s">
        <v>255</v>
      </c>
      <c r="D139" s="84" t="s">
        <v>59</v>
      </c>
      <c r="E139" s="78">
        <v>2</v>
      </c>
      <c r="F139" s="78" t="s">
        <v>60</v>
      </c>
      <c r="G139" s="78">
        <v>2</v>
      </c>
      <c r="H139" s="98"/>
    </row>
    <row r="140" spans="1:8" ht="27.6">
      <c r="A140" s="2">
        <v>2</v>
      </c>
      <c r="B140" s="113" t="s">
        <v>62</v>
      </c>
      <c r="C140" s="111" t="s">
        <v>254</v>
      </c>
      <c r="D140" s="94" t="s">
        <v>66</v>
      </c>
      <c r="E140" s="78">
        <v>1</v>
      </c>
      <c r="F140" s="78" t="s">
        <v>60</v>
      </c>
      <c r="G140" s="78">
        <v>1</v>
      </c>
      <c r="H140" s="98"/>
    </row>
  </sheetData>
  <mergeCells count="69">
    <mergeCell ref="A136:H136"/>
    <mergeCell ref="A137:H137"/>
    <mergeCell ref="A130:H130"/>
    <mergeCell ref="A131:H131"/>
    <mergeCell ref="A132:H132"/>
    <mergeCell ref="A133:H133"/>
    <mergeCell ref="A134:H134"/>
    <mergeCell ref="A135:H135"/>
    <mergeCell ref="A70:H70"/>
    <mergeCell ref="A71:H71"/>
    <mergeCell ref="A125:H125"/>
    <mergeCell ref="A128:H128"/>
    <mergeCell ref="A129:H129"/>
    <mergeCell ref="A69:H69"/>
    <mergeCell ref="A51:H51"/>
    <mergeCell ref="A52:H52"/>
    <mergeCell ref="A53:H53"/>
    <mergeCell ref="A54:H54"/>
    <mergeCell ref="A62:H62"/>
    <mergeCell ref="A63:H63"/>
    <mergeCell ref="A64:H64"/>
    <mergeCell ref="A65:H65"/>
    <mergeCell ref="A66:H66"/>
    <mergeCell ref="A67:H67"/>
    <mergeCell ref="A68:H68"/>
    <mergeCell ref="C13:H13"/>
    <mergeCell ref="A13:B13"/>
    <mergeCell ref="A50:H50"/>
    <mergeCell ref="A21:H21"/>
    <mergeCell ref="A22:H22"/>
    <mergeCell ref="A23:H23"/>
    <mergeCell ref="A24:H24"/>
    <mergeCell ref="A25:H25"/>
    <mergeCell ref="A45:H45"/>
    <mergeCell ref="A46:H46"/>
    <mergeCell ref="A47:H47"/>
    <mergeCell ref="A48:H48"/>
    <mergeCell ref="A49:H49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hyperlinks>
    <hyperlink ref="E10" r:id="rId1" xr:uid="{E807C2F9-7320-4EB8-A56A-D41945D3D7FE}"/>
    <hyperlink ref="E11" r:id="rId2" xr:uid="{C158A833-AA52-4B27-9C3C-6A93936056EE}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7"/>
  <sheetViews>
    <sheetView topLeftCell="A63" zoomScale="70" zoomScaleNormal="70" workbookViewId="0">
      <selection activeCell="H52" sqref="H52"/>
    </sheetView>
  </sheetViews>
  <sheetFormatPr defaultColWidth="14.44140625" defaultRowHeight="14.4"/>
  <cols>
    <col min="1" max="1" width="5.109375" style="10" customWidth="1"/>
    <col min="2" max="2" width="52" style="10" customWidth="1"/>
    <col min="3" max="3" width="27.44140625" style="10" customWidth="1"/>
    <col min="4" max="4" width="22" style="10" customWidth="1"/>
    <col min="5" max="5" width="15.44140625" style="10" customWidth="1"/>
    <col min="6" max="6" width="19.6640625" style="10" bestFit="1" customWidth="1"/>
    <col min="7" max="7" width="14.44140625" style="10" customWidth="1"/>
    <col min="8" max="8" width="25" style="10" bestFit="1" customWidth="1"/>
    <col min="9" max="9" width="24.109375" style="1" customWidth="1"/>
    <col min="10" max="11" width="8.6640625" style="1" customWidth="1"/>
    <col min="12" max="16384" width="14.44140625" style="1"/>
  </cols>
  <sheetData>
    <row r="1" spans="1:9">
      <c r="A1" s="122"/>
      <c r="B1" s="123"/>
      <c r="C1" s="123"/>
      <c r="D1" s="123"/>
      <c r="E1" s="123"/>
      <c r="F1" s="123"/>
      <c r="G1" s="123"/>
      <c r="H1" s="123"/>
    </row>
    <row r="2" spans="1:9" ht="21">
      <c r="A2" s="125" t="s">
        <v>31</v>
      </c>
      <c r="B2" s="125"/>
      <c r="C2" s="125"/>
      <c r="D2" s="125"/>
      <c r="E2" s="125"/>
      <c r="F2" s="125"/>
      <c r="G2" s="125"/>
      <c r="H2" s="125"/>
    </row>
    <row r="3" spans="1:9" ht="21">
      <c r="A3" s="126" t="str">
        <f>'Информация о Чемпионате'!B4</f>
        <v>Региональный этап</v>
      </c>
      <c r="B3" s="126"/>
      <c r="C3" s="126"/>
      <c r="D3" s="126"/>
      <c r="E3" s="126"/>
      <c r="F3" s="126"/>
      <c r="G3" s="126"/>
      <c r="H3" s="126"/>
    </row>
    <row r="4" spans="1:9" ht="21">
      <c r="A4" s="125" t="s">
        <v>32</v>
      </c>
      <c r="B4" s="125"/>
      <c r="C4" s="125"/>
      <c r="D4" s="125"/>
      <c r="E4" s="125"/>
      <c r="F4" s="125"/>
      <c r="G4" s="125"/>
      <c r="H4" s="125"/>
    </row>
    <row r="5" spans="1:9" ht="20.399999999999999">
      <c r="A5" s="124" t="str">
        <f>'Информация о Чемпионате'!B3</f>
        <v>Программные решения для бизнеса (юниоры)</v>
      </c>
      <c r="B5" s="124"/>
      <c r="C5" s="124"/>
      <c r="D5" s="124"/>
      <c r="E5" s="124"/>
      <c r="F5" s="124"/>
      <c r="G5" s="124"/>
      <c r="H5" s="124"/>
    </row>
    <row r="6" spans="1:9" ht="14.4" customHeight="1">
      <c r="A6" s="120" t="s">
        <v>11</v>
      </c>
      <c r="B6" s="123"/>
      <c r="C6" s="123"/>
      <c r="D6" s="123"/>
      <c r="E6" s="123"/>
      <c r="F6" s="123"/>
      <c r="G6" s="123"/>
      <c r="H6" s="123"/>
    </row>
    <row r="7" spans="1:9" ht="15.6" customHeight="1">
      <c r="A7" s="120" t="s">
        <v>29</v>
      </c>
      <c r="B7" s="120"/>
      <c r="C7" s="121" t="s">
        <v>178</v>
      </c>
      <c r="D7" s="121"/>
      <c r="E7" s="121"/>
      <c r="F7" s="121"/>
      <c r="G7" s="121"/>
      <c r="H7" s="121"/>
    </row>
    <row r="8" spans="1:9" ht="15.6" customHeight="1">
      <c r="A8" s="120" t="s">
        <v>30</v>
      </c>
      <c r="B8" s="120"/>
      <c r="C8" s="120"/>
      <c r="D8" s="121" t="s">
        <v>177</v>
      </c>
      <c r="E8" s="121"/>
      <c r="F8" s="121"/>
      <c r="G8" s="121"/>
      <c r="H8" s="121"/>
    </row>
    <row r="9" spans="1:9" ht="15.6" customHeight="1">
      <c r="A9" s="120" t="s">
        <v>26</v>
      </c>
      <c r="B9" s="120"/>
      <c r="C9" s="120" t="s">
        <v>237</v>
      </c>
      <c r="D9" s="120"/>
      <c r="E9" s="120"/>
      <c r="F9" s="120"/>
      <c r="G9" s="120"/>
      <c r="H9" s="120"/>
    </row>
    <row r="10" spans="1:9" ht="15.6" customHeight="1">
      <c r="A10" s="120" t="s">
        <v>28</v>
      </c>
      <c r="B10" s="120"/>
      <c r="C10" s="120" t="s">
        <v>179</v>
      </c>
      <c r="D10" s="120"/>
      <c r="E10" s="120" t="s">
        <v>180</v>
      </c>
      <c r="F10" s="120"/>
      <c r="G10" s="120">
        <v>89093190883</v>
      </c>
      <c r="H10" s="120"/>
    </row>
    <row r="11" spans="1:9" ht="15.75" customHeight="1">
      <c r="A11" s="120" t="s">
        <v>36</v>
      </c>
      <c r="B11" s="120"/>
      <c r="C11" s="120" t="s">
        <v>181</v>
      </c>
      <c r="D11" s="120"/>
      <c r="E11" s="120" t="s">
        <v>182</v>
      </c>
      <c r="F11" s="120"/>
      <c r="G11" s="120">
        <v>89374359074</v>
      </c>
      <c r="H11" s="120"/>
    </row>
    <row r="12" spans="1:9" ht="15.75" customHeight="1">
      <c r="A12" s="120" t="s">
        <v>43</v>
      </c>
      <c r="B12" s="120"/>
      <c r="C12" s="120">
        <f>'Информация о Чемпионате'!B17</f>
        <v>8</v>
      </c>
      <c r="D12" s="120"/>
      <c r="E12" s="120"/>
      <c r="F12" s="120"/>
      <c r="G12" s="120"/>
      <c r="H12" s="120"/>
    </row>
    <row r="13" spans="1:9" ht="15.6" customHeight="1">
      <c r="A13" s="120" t="s">
        <v>50</v>
      </c>
      <c r="B13" s="120"/>
      <c r="C13" s="120">
        <f>'Информация о Чемпионате'!B15</f>
        <v>5</v>
      </c>
      <c r="D13" s="120"/>
      <c r="E13" s="120"/>
      <c r="F13" s="120"/>
      <c r="G13" s="120"/>
      <c r="H13" s="120"/>
    </row>
    <row r="14" spans="1:9" ht="15.6" customHeight="1">
      <c r="A14" s="120" t="s">
        <v>19</v>
      </c>
      <c r="B14" s="120"/>
      <c r="C14" s="120">
        <f>'Информация о Чемпионате'!B16</f>
        <v>5</v>
      </c>
      <c r="D14" s="120"/>
      <c r="E14" s="120"/>
      <c r="F14" s="120"/>
      <c r="G14" s="120"/>
      <c r="H14" s="120"/>
    </row>
    <row r="15" spans="1:9" ht="15.6" customHeight="1">
      <c r="A15" s="120" t="s">
        <v>27</v>
      </c>
      <c r="B15" s="120"/>
      <c r="C15" s="120" t="s">
        <v>183</v>
      </c>
      <c r="D15" s="120"/>
      <c r="E15" s="120"/>
      <c r="F15" s="120"/>
      <c r="G15" s="120"/>
      <c r="H15" s="120"/>
    </row>
    <row r="16" spans="1:9" ht="21.6" thickBot="1">
      <c r="A16" s="142" t="s">
        <v>37</v>
      </c>
      <c r="B16" s="143"/>
      <c r="C16" s="143"/>
      <c r="D16" s="143"/>
      <c r="E16" s="143"/>
      <c r="F16" s="143"/>
      <c r="G16" s="143"/>
      <c r="H16" s="143"/>
      <c r="I16" s="49"/>
    </row>
    <row r="17" spans="1:9" ht="15" customHeight="1">
      <c r="A17" s="130" t="s">
        <v>9</v>
      </c>
      <c r="B17" s="131"/>
      <c r="C17" s="131"/>
      <c r="D17" s="131"/>
      <c r="E17" s="131"/>
      <c r="F17" s="131"/>
      <c r="G17" s="131"/>
      <c r="H17" s="132"/>
    </row>
    <row r="18" spans="1:9" ht="15" customHeight="1">
      <c r="A18" s="133" t="s">
        <v>184</v>
      </c>
      <c r="B18" s="134"/>
      <c r="C18" s="134"/>
      <c r="D18" s="134"/>
      <c r="E18" s="134"/>
      <c r="F18" s="134"/>
      <c r="G18" s="134"/>
      <c r="H18" s="135"/>
    </row>
    <row r="19" spans="1:9" ht="15" customHeight="1">
      <c r="A19" s="133" t="s">
        <v>185</v>
      </c>
      <c r="B19" s="134"/>
      <c r="C19" s="134"/>
      <c r="D19" s="134"/>
      <c r="E19" s="134"/>
      <c r="F19" s="134"/>
      <c r="G19" s="134"/>
      <c r="H19" s="135"/>
    </row>
    <row r="20" spans="1:9" ht="15" customHeight="1">
      <c r="A20" s="133" t="s">
        <v>147</v>
      </c>
      <c r="B20" s="134"/>
      <c r="C20" s="134"/>
      <c r="D20" s="134"/>
      <c r="E20" s="134"/>
      <c r="F20" s="134"/>
      <c r="G20" s="134"/>
      <c r="H20" s="135"/>
    </row>
    <row r="21" spans="1:9" ht="15" customHeight="1">
      <c r="A21" s="133" t="s">
        <v>186</v>
      </c>
      <c r="B21" s="134"/>
      <c r="C21" s="134"/>
      <c r="D21" s="134"/>
      <c r="E21" s="134"/>
      <c r="F21" s="134"/>
      <c r="G21" s="134"/>
      <c r="H21" s="135"/>
    </row>
    <row r="22" spans="1:9" ht="15" customHeight="1">
      <c r="A22" s="133" t="s">
        <v>40</v>
      </c>
      <c r="B22" s="134"/>
      <c r="C22" s="134"/>
      <c r="D22" s="134"/>
      <c r="E22" s="134"/>
      <c r="F22" s="134"/>
      <c r="G22" s="134"/>
      <c r="H22" s="135"/>
    </row>
    <row r="23" spans="1:9" ht="15" customHeight="1">
      <c r="A23" s="133" t="s">
        <v>187</v>
      </c>
      <c r="B23" s="134"/>
      <c r="C23" s="134"/>
      <c r="D23" s="134"/>
      <c r="E23" s="134"/>
      <c r="F23" s="134"/>
      <c r="G23" s="134"/>
      <c r="H23" s="135"/>
    </row>
    <row r="24" spans="1:9" ht="15" customHeight="1">
      <c r="A24" s="133" t="s">
        <v>54</v>
      </c>
      <c r="B24" s="134"/>
      <c r="C24" s="134"/>
      <c r="D24" s="134"/>
      <c r="E24" s="134"/>
      <c r="F24" s="134"/>
      <c r="G24" s="134"/>
      <c r="H24" s="135"/>
    </row>
    <row r="25" spans="1:9" ht="15.75" customHeight="1" thickBot="1">
      <c r="A25" s="139" t="s">
        <v>55</v>
      </c>
      <c r="B25" s="140"/>
      <c r="C25" s="140"/>
      <c r="D25" s="140"/>
      <c r="E25" s="140"/>
      <c r="F25" s="140"/>
      <c r="G25" s="140"/>
      <c r="H25" s="141"/>
    </row>
    <row r="26" spans="1:9" ht="55.2">
      <c r="A26" s="8" t="s">
        <v>6</v>
      </c>
      <c r="B26" s="8" t="s">
        <v>5</v>
      </c>
      <c r="C26" s="5" t="s">
        <v>4</v>
      </c>
      <c r="D26" s="8" t="s">
        <v>3</v>
      </c>
      <c r="E26" s="8" t="s">
        <v>2</v>
      </c>
      <c r="F26" s="8" t="s">
        <v>1</v>
      </c>
      <c r="G26" s="29" t="s">
        <v>0</v>
      </c>
      <c r="H26" s="25" t="s">
        <v>10</v>
      </c>
      <c r="I26" s="30"/>
    </row>
    <row r="27" spans="1:9" ht="69">
      <c r="A27" s="25">
        <v>1</v>
      </c>
      <c r="B27" s="39" t="s">
        <v>68</v>
      </c>
      <c r="C27" s="39" t="s">
        <v>188</v>
      </c>
      <c r="D27" s="44" t="s">
        <v>105</v>
      </c>
      <c r="E27" s="47">
        <v>1</v>
      </c>
      <c r="F27" s="47" t="s">
        <v>67</v>
      </c>
      <c r="G27" s="53">
        <f>$C$13*E27</f>
        <v>5</v>
      </c>
      <c r="H27" s="25"/>
      <c r="I27" s="30"/>
    </row>
    <row r="28" spans="1:9" ht="27.6">
      <c r="A28" s="25">
        <v>2</v>
      </c>
      <c r="B28" s="39" t="s">
        <v>69</v>
      </c>
      <c r="C28" s="39" t="s">
        <v>189</v>
      </c>
      <c r="D28" s="44" t="s">
        <v>105</v>
      </c>
      <c r="E28" s="47">
        <v>2</v>
      </c>
      <c r="F28" s="47" t="s">
        <v>67</v>
      </c>
      <c r="G28" s="53">
        <f t="shared" ref="G28:G71" si="0">$C$13*E28</f>
        <v>10</v>
      </c>
      <c r="H28" s="25"/>
      <c r="I28" s="30"/>
    </row>
    <row r="29" spans="1:9">
      <c r="A29" s="25">
        <v>3</v>
      </c>
      <c r="B29" s="39" t="s">
        <v>70</v>
      </c>
      <c r="C29" s="111" t="s">
        <v>190</v>
      </c>
      <c r="D29" s="44" t="s">
        <v>105</v>
      </c>
      <c r="E29" s="47">
        <v>2</v>
      </c>
      <c r="F29" s="47" t="s">
        <v>67</v>
      </c>
      <c r="G29" s="53">
        <f t="shared" si="0"/>
        <v>10</v>
      </c>
      <c r="H29" s="25"/>
      <c r="I29" s="30"/>
    </row>
    <row r="30" spans="1:9" ht="55.2">
      <c r="A30" s="25">
        <v>4</v>
      </c>
      <c r="B30" s="39" t="s">
        <v>71</v>
      </c>
      <c r="C30" s="111" t="s">
        <v>191</v>
      </c>
      <c r="D30" s="44" t="s">
        <v>105</v>
      </c>
      <c r="E30" s="47">
        <v>1</v>
      </c>
      <c r="F30" s="47" t="s">
        <v>67</v>
      </c>
      <c r="G30" s="53">
        <f t="shared" si="0"/>
        <v>5</v>
      </c>
      <c r="H30" s="25"/>
      <c r="I30" s="30"/>
    </row>
    <row r="31" spans="1:9" ht="41.4">
      <c r="A31" s="25">
        <v>5</v>
      </c>
      <c r="B31" s="39" t="s">
        <v>72</v>
      </c>
      <c r="C31" s="111" t="s">
        <v>192</v>
      </c>
      <c r="D31" s="44" t="s">
        <v>105</v>
      </c>
      <c r="E31" s="47">
        <v>1</v>
      </c>
      <c r="F31" s="47" t="s">
        <v>67</v>
      </c>
      <c r="G31" s="53">
        <f t="shared" si="0"/>
        <v>5</v>
      </c>
      <c r="H31" s="25"/>
      <c r="I31" s="30"/>
    </row>
    <row r="32" spans="1:9" ht="110.4">
      <c r="A32" s="25">
        <v>6</v>
      </c>
      <c r="B32" s="39" t="s">
        <v>113</v>
      </c>
      <c r="C32" s="39" t="s">
        <v>193</v>
      </c>
      <c r="D32" s="44" t="s">
        <v>105</v>
      </c>
      <c r="E32" s="47">
        <v>1</v>
      </c>
      <c r="F32" s="47" t="s">
        <v>67</v>
      </c>
      <c r="G32" s="53">
        <f t="shared" si="0"/>
        <v>5</v>
      </c>
      <c r="H32" s="25"/>
      <c r="I32" s="30"/>
    </row>
    <row r="33" spans="1:9" ht="27.6">
      <c r="A33" s="25">
        <v>7</v>
      </c>
      <c r="B33" s="39" t="s">
        <v>74</v>
      </c>
      <c r="C33" s="39" t="s">
        <v>98</v>
      </c>
      <c r="D33" s="44" t="s">
        <v>105</v>
      </c>
      <c r="E33" s="47">
        <v>3</v>
      </c>
      <c r="F33" s="47" t="s">
        <v>67</v>
      </c>
      <c r="G33" s="53">
        <f t="shared" si="0"/>
        <v>15</v>
      </c>
      <c r="H33" s="25"/>
      <c r="I33" s="30"/>
    </row>
    <row r="34" spans="1:9">
      <c r="A34" s="25">
        <v>8</v>
      </c>
      <c r="B34" s="39" t="s">
        <v>75</v>
      </c>
      <c r="C34" s="39" t="s">
        <v>194</v>
      </c>
      <c r="D34" s="44" t="s">
        <v>105</v>
      </c>
      <c r="E34" s="47">
        <v>1</v>
      </c>
      <c r="F34" s="47" t="s">
        <v>67</v>
      </c>
      <c r="G34" s="53">
        <f t="shared" si="0"/>
        <v>5</v>
      </c>
      <c r="H34" s="25"/>
      <c r="I34" s="30"/>
    </row>
    <row r="35" spans="1:9">
      <c r="A35" s="25">
        <v>9</v>
      </c>
      <c r="B35" s="39" t="s">
        <v>76</v>
      </c>
      <c r="C35" s="39" t="s">
        <v>99</v>
      </c>
      <c r="D35" s="44" t="s">
        <v>105</v>
      </c>
      <c r="E35" s="47">
        <v>1</v>
      </c>
      <c r="F35" s="47" t="s">
        <v>67</v>
      </c>
      <c r="G35" s="53">
        <f t="shared" si="0"/>
        <v>5</v>
      </c>
      <c r="H35" s="25"/>
      <c r="I35" s="30"/>
    </row>
    <row r="36" spans="1:9">
      <c r="A36" s="25">
        <v>10</v>
      </c>
      <c r="B36" s="51" t="s">
        <v>77</v>
      </c>
      <c r="C36" s="36" t="s">
        <v>195</v>
      </c>
      <c r="D36" s="44" t="s">
        <v>106</v>
      </c>
      <c r="E36" s="44">
        <v>1</v>
      </c>
      <c r="F36" s="47" t="s">
        <v>67</v>
      </c>
      <c r="G36" s="53">
        <f t="shared" si="0"/>
        <v>5</v>
      </c>
      <c r="H36" s="103"/>
      <c r="I36" s="30"/>
    </row>
    <row r="37" spans="1:9" ht="27.6">
      <c r="A37" s="25">
        <v>11</v>
      </c>
      <c r="B37" s="51" t="s">
        <v>78</v>
      </c>
      <c r="C37" s="39" t="s">
        <v>196</v>
      </c>
      <c r="D37" s="44" t="s">
        <v>106</v>
      </c>
      <c r="E37" s="44">
        <v>1</v>
      </c>
      <c r="F37" s="47" t="s">
        <v>67</v>
      </c>
      <c r="G37" s="53">
        <f t="shared" si="0"/>
        <v>5</v>
      </c>
      <c r="H37" s="102" t="s">
        <v>150</v>
      </c>
      <c r="I37" s="30"/>
    </row>
    <row r="38" spans="1:9">
      <c r="A38" s="25">
        <v>12</v>
      </c>
      <c r="B38" s="51" t="s">
        <v>79</v>
      </c>
      <c r="C38" s="39" t="s">
        <v>197</v>
      </c>
      <c r="D38" s="44" t="s">
        <v>106</v>
      </c>
      <c r="E38" s="44">
        <v>1</v>
      </c>
      <c r="F38" s="47" t="s">
        <v>67</v>
      </c>
      <c r="G38" s="53">
        <f t="shared" si="0"/>
        <v>5</v>
      </c>
      <c r="H38" s="102"/>
      <c r="I38" s="30"/>
    </row>
    <row r="39" spans="1:9" ht="41.4">
      <c r="A39" s="25">
        <v>13</v>
      </c>
      <c r="B39" s="51" t="s">
        <v>80</v>
      </c>
      <c r="C39" s="39" t="s">
        <v>198</v>
      </c>
      <c r="D39" s="44" t="s">
        <v>106</v>
      </c>
      <c r="E39" s="44">
        <v>1</v>
      </c>
      <c r="F39" s="47" t="s">
        <v>67</v>
      </c>
      <c r="G39" s="53">
        <f t="shared" si="0"/>
        <v>5</v>
      </c>
      <c r="H39" s="102"/>
      <c r="I39" s="30"/>
    </row>
    <row r="40" spans="1:9" ht="41.4">
      <c r="A40" s="25">
        <v>14</v>
      </c>
      <c r="B40" s="51" t="s">
        <v>81</v>
      </c>
      <c r="C40" s="39" t="s">
        <v>199</v>
      </c>
      <c r="D40" s="44" t="s">
        <v>106</v>
      </c>
      <c r="E40" s="44">
        <v>1</v>
      </c>
      <c r="F40" s="47" t="s">
        <v>67</v>
      </c>
      <c r="G40" s="53">
        <f t="shared" si="0"/>
        <v>5</v>
      </c>
      <c r="H40" s="102"/>
      <c r="I40" s="30"/>
    </row>
    <row r="41" spans="1:9" ht="41.4">
      <c r="A41" s="25">
        <v>15</v>
      </c>
      <c r="B41" s="51" t="s">
        <v>82</v>
      </c>
      <c r="C41" s="39" t="s">
        <v>200</v>
      </c>
      <c r="D41" s="44" t="s">
        <v>106</v>
      </c>
      <c r="E41" s="44">
        <v>1</v>
      </c>
      <c r="F41" s="47" t="s">
        <v>67</v>
      </c>
      <c r="G41" s="53">
        <f t="shared" si="0"/>
        <v>5</v>
      </c>
      <c r="H41" s="102"/>
      <c r="I41" s="30"/>
    </row>
    <row r="42" spans="1:9" ht="27.6">
      <c r="A42" s="25">
        <v>16</v>
      </c>
      <c r="B42" s="51" t="s">
        <v>83</v>
      </c>
      <c r="C42" s="39" t="s">
        <v>201</v>
      </c>
      <c r="D42" s="44" t="s">
        <v>106</v>
      </c>
      <c r="E42" s="44">
        <v>1</v>
      </c>
      <c r="F42" s="47" t="s">
        <v>67</v>
      </c>
      <c r="G42" s="53">
        <f t="shared" si="0"/>
        <v>5</v>
      </c>
      <c r="H42" s="102" t="s">
        <v>151</v>
      </c>
      <c r="I42" s="30"/>
    </row>
    <row r="43" spans="1:9" ht="96.6">
      <c r="A43" s="25">
        <v>17</v>
      </c>
      <c r="B43" s="35" t="s">
        <v>84</v>
      </c>
      <c r="C43" s="36" t="s">
        <v>202</v>
      </c>
      <c r="D43" s="44" t="s">
        <v>106</v>
      </c>
      <c r="E43" s="44">
        <v>1</v>
      </c>
      <c r="F43" s="47" t="s">
        <v>67</v>
      </c>
      <c r="G43" s="53">
        <f t="shared" si="0"/>
        <v>5</v>
      </c>
      <c r="H43" s="102" t="s">
        <v>152</v>
      </c>
      <c r="I43" s="30"/>
    </row>
    <row r="44" spans="1:9" ht="409.5" customHeight="1">
      <c r="A44" s="105">
        <v>18</v>
      </c>
      <c r="B44" s="35" t="s">
        <v>85</v>
      </c>
      <c r="C44" s="41" t="s">
        <v>203</v>
      </c>
      <c r="D44" s="100" t="s">
        <v>106</v>
      </c>
      <c r="E44" s="100">
        <v>1</v>
      </c>
      <c r="F44" s="99" t="s">
        <v>67</v>
      </c>
      <c r="G44" s="101">
        <f t="shared" si="0"/>
        <v>5</v>
      </c>
      <c r="H44" s="107" t="s">
        <v>172</v>
      </c>
      <c r="I44" s="30"/>
    </row>
    <row r="45" spans="1:9" ht="27.6">
      <c r="A45" s="25">
        <v>19</v>
      </c>
      <c r="B45" s="35" t="s">
        <v>85</v>
      </c>
      <c r="C45" s="36" t="s">
        <v>204</v>
      </c>
      <c r="D45" s="44" t="s">
        <v>106</v>
      </c>
      <c r="E45" s="44">
        <v>1</v>
      </c>
      <c r="F45" s="47" t="s">
        <v>67</v>
      </c>
      <c r="G45" s="53">
        <f t="shared" si="0"/>
        <v>5</v>
      </c>
      <c r="H45" s="102"/>
      <c r="I45" s="30"/>
    </row>
    <row r="46" spans="1:9" ht="138">
      <c r="A46" s="25">
        <v>20</v>
      </c>
      <c r="B46" s="35" t="s">
        <v>85</v>
      </c>
      <c r="C46" s="36" t="s">
        <v>206</v>
      </c>
      <c r="D46" s="44" t="s">
        <v>106</v>
      </c>
      <c r="E46" s="44">
        <v>1</v>
      </c>
      <c r="F46" s="47" t="s">
        <v>67</v>
      </c>
      <c r="G46" s="53">
        <f t="shared" ref="G46" si="1">$C$13*E46</f>
        <v>5</v>
      </c>
      <c r="H46" s="102" t="s">
        <v>169</v>
      </c>
      <c r="I46" s="30"/>
    </row>
    <row r="47" spans="1:9" ht="138">
      <c r="A47" s="25">
        <v>21</v>
      </c>
      <c r="B47" s="35" t="s">
        <v>85</v>
      </c>
      <c r="C47" s="41" t="s">
        <v>205</v>
      </c>
      <c r="D47" s="44" t="s">
        <v>106</v>
      </c>
      <c r="E47" s="44">
        <v>1</v>
      </c>
      <c r="F47" s="47" t="s">
        <v>67</v>
      </c>
      <c r="G47" s="53">
        <f t="shared" si="0"/>
        <v>5</v>
      </c>
      <c r="H47" s="102"/>
      <c r="I47" s="30"/>
    </row>
    <row r="48" spans="1:9">
      <c r="A48" s="25">
        <v>22</v>
      </c>
      <c r="B48" s="35" t="s">
        <v>86</v>
      </c>
      <c r="C48" s="42" t="s">
        <v>100</v>
      </c>
      <c r="D48" s="44" t="s">
        <v>106</v>
      </c>
      <c r="E48" s="44">
        <v>1</v>
      </c>
      <c r="F48" s="47" t="s">
        <v>67</v>
      </c>
      <c r="G48" s="53">
        <f t="shared" si="0"/>
        <v>5</v>
      </c>
      <c r="H48" s="102" t="s">
        <v>173</v>
      </c>
      <c r="I48" s="30"/>
    </row>
    <row r="49" spans="1:9" ht="28.2">
      <c r="A49" s="25">
        <v>23</v>
      </c>
      <c r="B49" s="35" t="s">
        <v>86</v>
      </c>
      <c r="C49" s="43" t="s">
        <v>208</v>
      </c>
      <c r="D49" s="44" t="s">
        <v>106</v>
      </c>
      <c r="E49" s="44">
        <v>1</v>
      </c>
      <c r="F49" s="47" t="s">
        <v>67</v>
      </c>
      <c r="G49" s="53">
        <f t="shared" si="0"/>
        <v>5</v>
      </c>
      <c r="H49" s="102" t="s">
        <v>168</v>
      </c>
      <c r="I49" s="30"/>
    </row>
    <row r="50" spans="1:9" ht="28.2">
      <c r="A50" s="25">
        <v>24</v>
      </c>
      <c r="B50" s="35" t="s">
        <v>86</v>
      </c>
      <c r="C50" s="43" t="s">
        <v>207</v>
      </c>
      <c r="D50" s="44" t="s">
        <v>106</v>
      </c>
      <c r="E50" s="44">
        <v>1</v>
      </c>
      <c r="F50" s="47" t="s">
        <v>67</v>
      </c>
      <c r="G50" s="53">
        <f t="shared" si="0"/>
        <v>5</v>
      </c>
      <c r="H50" s="102" t="s">
        <v>167</v>
      </c>
      <c r="I50" s="30"/>
    </row>
    <row r="51" spans="1:9" ht="28.2">
      <c r="A51" s="25">
        <v>25</v>
      </c>
      <c r="B51" s="35" t="s">
        <v>86</v>
      </c>
      <c r="C51" s="43" t="s">
        <v>209</v>
      </c>
      <c r="D51" s="44" t="s">
        <v>106</v>
      </c>
      <c r="E51" s="44">
        <v>1</v>
      </c>
      <c r="F51" s="47" t="s">
        <v>67</v>
      </c>
      <c r="G51" s="53">
        <f t="shared" si="0"/>
        <v>5</v>
      </c>
      <c r="H51" s="102" t="s">
        <v>166</v>
      </c>
      <c r="I51" s="30"/>
    </row>
    <row r="52" spans="1:9" ht="28.2">
      <c r="A52" s="25">
        <v>26</v>
      </c>
      <c r="B52" s="35" t="s">
        <v>86</v>
      </c>
      <c r="C52" s="43" t="s">
        <v>210</v>
      </c>
      <c r="D52" s="44" t="s">
        <v>106</v>
      </c>
      <c r="E52" s="44">
        <v>1</v>
      </c>
      <c r="F52" s="47" t="s">
        <v>67</v>
      </c>
      <c r="G52" s="53">
        <f t="shared" si="0"/>
        <v>5</v>
      </c>
      <c r="H52" s="102" t="s">
        <v>165</v>
      </c>
      <c r="I52" s="30"/>
    </row>
    <row r="53" spans="1:9" ht="28.2">
      <c r="A53" s="25">
        <v>27</v>
      </c>
      <c r="B53" s="35" t="s">
        <v>86</v>
      </c>
      <c r="C53" s="43" t="s">
        <v>211</v>
      </c>
      <c r="D53" s="44" t="s">
        <v>106</v>
      </c>
      <c r="E53" s="44">
        <v>1</v>
      </c>
      <c r="F53" s="47" t="s">
        <v>67</v>
      </c>
      <c r="G53" s="53">
        <f t="shared" si="0"/>
        <v>5</v>
      </c>
      <c r="H53" s="102" t="s">
        <v>164</v>
      </c>
      <c r="I53" s="26"/>
    </row>
    <row r="54" spans="1:9" ht="28.2">
      <c r="A54" s="25">
        <v>28</v>
      </c>
      <c r="B54" s="35" t="s">
        <v>86</v>
      </c>
      <c r="C54" s="43" t="s">
        <v>212</v>
      </c>
      <c r="D54" s="44" t="s">
        <v>106</v>
      </c>
      <c r="E54" s="44">
        <v>1</v>
      </c>
      <c r="F54" s="47" t="s">
        <v>67</v>
      </c>
      <c r="G54" s="53">
        <f t="shared" si="0"/>
        <v>5</v>
      </c>
      <c r="H54" s="102" t="s">
        <v>163</v>
      </c>
      <c r="I54" s="26"/>
    </row>
    <row r="55" spans="1:9" ht="28.2">
      <c r="A55" s="25">
        <v>29</v>
      </c>
      <c r="B55" s="35" t="s">
        <v>85</v>
      </c>
      <c r="C55" s="43" t="s">
        <v>213</v>
      </c>
      <c r="D55" s="44" t="s">
        <v>106</v>
      </c>
      <c r="E55" s="44">
        <v>1</v>
      </c>
      <c r="F55" s="47" t="s">
        <v>67</v>
      </c>
      <c r="G55" s="53">
        <f t="shared" si="0"/>
        <v>5</v>
      </c>
      <c r="H55" s="102" t="s">
        <v>170</v>
      </c>
      <c r="I55" s="26"/>
    </row>
    <row r="56" spans="1:9" ht="27.6">
      <c r="A56" s="25">
        <v>30</v>
      </c>
      <c r="B56" s="36" t="s">
        <v>87</v>
      </c>
      <c r="C56" s="36" t="s">
        <v>214</v>
      </c>
      <c r="D56" s="44" t="s">
        <v>106</v>
      </c>
      <c r="E56" s="44">
        <v>1</v>
      </c>
      <c r="F56" s="47" t="s">
        <v>67</v>
      </c>
      <c r="G56" s="53">
        <f t="shared" si="0"/>
        <v>5</v>
      </c>
      <c r="H56" s="102" t="s">
        <v>171</v>
      </c>
      <c r="I56" s="26"/>
    </row>
    <row r="57" spans="1:9" ht="27.6">
      <c r="A57" s="25">
        <v>31</v>
      </c>
      <c r="B57" s="35" t="s">
        <v>86</v>
      </c>
      <c r="C57" s="36" t="s">
        <v>101</v>
      </c>
      <c r="D57" s="44" t="s">
        <v>106</v>
      </c>
      <c r="E57" s="44">
        <v>1</v>
      </c>
      <c r="F57" s="47" t="s">
        <v>67</v>
      </c>
      <c r="G57" s="53">
        <f t="shared" si="0"/>
        <v>5</v>
      </c>
      <c r="H57" s="102" t="s">
        <v>162</v>
      </c>
    </row>
    <row r="58" spans="1:9" ht="41.4">
      <c r="A58" s="25">
        <v>32</v>
      </c>
      <c r="B58" s="35" t="s">
        <v>85</v>
      </c>
      <c r="C58" s="36" t="s">
        <v>215</v>
      </c>
      <c r="D58" s="44" t="s">
        <v>106</v>
      </c>
      <c r="E58" s="44">
        <v>1</v>
      </c>
      <c r="F58" s="47" t="s">
        <v>67</v>
      </c>
      <c r="G58" s="53">
        <f t="shared" si="0"/>
        <v>5</v>
      </c>
      <c r="H58" s="102" t="s">
        <v>161</v>
      </c>
    </row>
    <row r="59" spans="1:9" ht="41.4">
      <c r="A59" s="25">
        <v>34</v>
      </c>
      <c r="B59" s="35" t="s">
        <v>85</v>
      </c>
      <c r="C59" s="36" t="s">
        <v>216</v>
      </c>
      <c r="D59" s="44" t="s">
        <v>106</v>
      </c>
      <c r="E59" s="44">
        <v>1</v>
      </c>
      <c r="F59" s="47" t="s">
        <v>67</v>
      </c>
      <c r="G59" s="53">
        <f t="shared" si="0"/>
        <v>5</v>
      </c>
      <c r="H59" s="102" t="s">
        <v>160</v>
      </c>
    </row>
    <row r="60" spans="1:9" ht="92.4">
      <c r="A60" s="25">
        <v>35</v>
      </c>
      <c r="B60" s="36" t="s">
        <v>87</v>
      </c>
      <c r="C60" s="40" t="s">
        <v>218</v>
      </c>
      <c r="D60" s="44" t="s">
        <v>106</v>
      </c>
      <c r="E60" s="44">
        <v>1</v>
      </c>
      <c r="F60" s="47" t="s">
        <v>67</v>
      </c>
      <c r="G60" s="53">
        <f t="shared" si="0"/>
        <v>5</v>
      </c>
      <c r="H60" s="102"/>
    </row>
    <row r="61" spans="1:9" ht="27.6">
      <c r="A61" s="25">
        <v>36</v>
      </c>
      <c r="B61" s="35" t="s">
        <v>88</v>
      </c>
      <c r="C61" s="36" t="s">
        <v>219</v>
      </c>
      <c r="D61" s="44" t="s">
        <v>106</v>
      </c>
      <c r="E61" s="44">
        <v>1</v>
      </c>
      <c r="F61" s="47" t="s">
        <v>67</v>
      </c>
      <c r="G61" s="53">
        <f t="shared" si="0"/>
        <v>5</v>
      </c>
      <c r="H61" s="102" t="s">
        <v>159</v>
      </c>
    </row>
    <row r="62" spans="1:9" ht="124.2">
      <c r="A62" s="25">
        <v>37</v>
      </c>
      <c r="B62" s="36" t="s">
        <v>89</v>
      </c>
      <c r="C62" s="36" t="s">
        <v>217</v>
      </c>
      <c r="D62" s="44" t="s">
        <v>106</v>
      </c>
      <c r="E62" s="44">
        <v>1</v>
      </c>
      <c r="F62" s="47" t="s">
        <v>67</v>
      </c>
      <c r="G62" s="53">
        <f t="shared" si="0"/>
        <v>5</v>
      </c>
      <c r="H62" s="102" t="s">
        <v>158</v>
      </c>
    </row>
    <row r="63" spans="1:9" ht="41.4">
      <c r="A63" s="6">
        <v>38</v>
      </c>
      <c r="B63" s="35" t="s">
        <v>85</v>
      </c>
      <c r="C63" s="36" t="s">
        <v>220</v>
      </c>
      <c r="D63" s="44" t="s">
        <v>106</v>
      </c>
      <c r="E63" s="44">
        <v>1</v>
      </c>
      <c r="F63" s="47" t="s">
        <v>67</v>
      </c>
      <c r="G63" s="53">
        <f t="shared" si="0"/>
        <v>5</v>
      </c>
      <c r="H63" s="102" t="s">
        <v>157</v>
      </c>
    </row>
    <row r="64" spans="1:9">
      <c r="A64" s="6">
        <v>39</v>
      </c>
      <c r="B64" s="35" t="s">
        <v>90</v>
      </c>
      <c r="C64" s="36" t="s">
        <v>102</v>
      </c>
      <c r="D64" s="44" t="s">
        <v>106</v>
      </c>
      <c r="E64" s="44">
        <v>1</v>
      </c>
      <c r="F64" s="47" t="s">
        <v>67</v>
      </c>
      <c r="G64" s="53">
        <f t="shared" si="0"/>
        <v>5</v>
      </c>
      <c r="H64" s="102" t="s">
        <v>156</v>
      </c>
    </row>
    <row r="65" spans="1:9">
      <c r="A65" s="6">
        <v>40</v>
      </c>
      <c r="B65" s="35" t="s">
        <v>90</v>
      </c>
      <c r="C65" s="36" t="s">
        <v>221</v>
      </c>
      <c r="D65" s="44" t="s">
        <v>106</v>
      </c>
      <c r="E65" s="44">
        <v>1</v>
      </c>
      <c r="F65" s="47" t="s">
        <v>67</v>
      </c>
      <c r="G65" s="53">
        <f t="shared" si="0"/>
        <v>5</v>
      </c>
      <c r="H65" s="102"/>
    </row>
    <row r="66" spans="1:9" ht="41.4">
      <c r="A66" s="6">
        <v>41</v>
      </c>
      <c r="B66" s="36" t="s">
        <v>91</v>
      </c>
      <c r="C66" s="36" t="s">
        <v>103</v>
      </c>
      <c r="D66" s="44" t="s">
        <v>106</v>
      </c>
      <c r="E66" s="44">
        <v>1</v>
      </c>
      <c r="F66" s="47" t="s">
        <v>67</v>
      </c>
      <c r="G66" s="53">
        <f t="shared" si="0"/>
        <v>5</v>
      </c>
      <c r="H66" s="102" t="s">
        <v>155</v>
      </c>
    </row>
    <row r="67" spans="1:9" ht="27.6">
      <c r="A67" s="6">
        <v>42</v>
      </c>
      <c r="B67" s="36" t="s">
        <v>92</v>
      </c>
      <c r="C67" s="36" t="s">
        <v>222</v>
      </c>
      <c r="D67" s="44" t="s">
        <v>106</v>
      </c>
      <c r="E67" s="44">
        <v>1</v>
      </c>
      <c r="F67" s="47" t="s">
        <v>67</v>
      </c>
      <c r="G67" s="53">
        <f t="shared" si="0"/>
        <v>5</v>
      </c>
      <c r="H67" s="102" t="s">
        <v>154</v>
      </c>
    </row>
    <row r="68" spans="1:9">
      <c r="A68" s="6">
        <v>43</v>
      </c>
      <c r="B68" s="36" t="s">
        <v>93</v>
      </c>
      <c r="C68" s="36" t="s">
        <v>104</v>
      </c>
      <c r="D68" s="44" t="s">
        <v>106</v>
      </c>
      <c r="E68" s="44">
        <v>1</v>
      </c>
      <c r="F68" s="47" t="s">
        <v>67</v>
      </c>
      <c r="G68" s="53">
        <f t="shared" si="0"/>
        <v>5</v>
      </c>
      <c r="H68" s="102" t="s">
        <v>153</v>
      </c>
    </row>
    <row r="69" spans="1:9" ht="39.6">
      <c r="A69" s="6">
        <v>44</v>
      </c>
      <c r="B69" s="35" t="s">
        <v>93</v>
      </c>
      <c r="C69" s="40" t="s">
        <v>223</v>
      </c>
      <c r="D69" s="44" t="s">
        <v>106</v>
      </c>
      <c r="E69" s="44">
        <v>1</v>
      </c>
      <c r="F69" s="47" t="s">
        <v>67</v>
      </c>
      <c r="G69" s="53">
        <f t="shared" si="0"/>
        <v>5</v>
      </c>
      <c r="H69" s="102"/>
    </row>
    <row r="70" spans="1:9">
      <c r="A70" s="6">
        <v>45</v>
      </c>
      <c r="B70" s="35" t="s">
        <v>93</v>
      </c>
      <c r="C70" s="40" t="s">
        <v>225</v>
      </c>
      <c r="D70" s="44" t="s">
        <v>106</v>
      </c>
      <c r="E70" s="44">
        <v>1</v>
      </c>
      <c r="F70" s="47" t="s">
        <v>67</v>
      </c>
      <c r="G70" s="53">
        <f t="shared" ref="G70" si="2">$C$13*E70</f>
        <v>5</v>
      </c>
      <c r="H70" s="102"/>
    </row>
    <row r="71" spans="1:9" ht="15" customHeight="1">
      <c r="A71" s="6">
        <v>46</v>
      </c>
      <c r="B71" s="35" t="s">
        <v>93</v>
      </c>
      <c r="C71" s="52" t="s">
        <v>224</v>
      </c>
      <c r="D71" s="44" t="s">
        <v>106</v>
      </c>
      <c r="E71" s="44">
        <v>1</v>
      </c>
      <c r="F71" s="47" t="s">
        <v>67</v>
      </c>
      <c r="G71" s="53">
        <f t="shared" si="0"/>
        <v>5</v>
      </c>
      <c r="H71" s="102"/>
    </row>
    <row r="72" spans="1:9" ht="15" customHeight="1">
      <c r="A72" s="56">
        <v>47</v>
      </c>
      <c r="B72" s="35" t="s">
        <v>227</v>
      </c>
      <c r="C72" s="116" t="s">
        <v>226</v>
      </c>
      <c r="D72" s="44" t="s">
        <v>106</v>
      </c>
      <c r="E72" s="44">
        <v>1</v>
      </c>
      <c r="F72" s="47" t="s">
        <v>67</v>
      </c>
      <c r="G72" s="53">
        <f t="shared" ref="G72" si="3">$C$13*E72</f>
        <v>5</v>
      </c>
      <c r="H72" s="44"/>
    </row>
    <row r="73" spans="1:9" ht="21">
      <c r="A73" s="142" t="s">
        <v>7</v>
      </c>
      <c r="B73" s="143"/>
      <c r="C73" s="143"/>
      <c r="D73" s="143"/>
      <c r="E73" s="123"/>
      <c r="F73" s="123"/>
      <c r="G73" s="143"/>
      <c r="H73" s="123"/>
      <c r="I73" s="49"/>
    </row>
    <row r="74" spans="1:9" ht="55.2">
      <c r="A74" s="3" t="s">
        <v>6</v>
      </c>
      <c r="B74" s="3" t="s">
        <v>5</v>
      </c>
      <c r="C74" s="3" t="s">
        <v>4</v>
      </c>
      <c r="D74" s="3" t="s">
        <v>3</v>
      </c>
      <c r="E74" s="3" t="s">
        <v>2</v>
      </c>
      <c r="F74" s="3" t="s">
        <v>1</v>
      </c>
      <c r="G74" s="29" t="s">
        <v>0</v>
      </c>
      <c r="H74" s="25" t="s">
        <v>10</v>
      </c>
      <c r="I74" s="30"/>
    </row>
    <row r="75" spans="1:9">
      <c r="A75" s="57">
        <v>1</v>
      </c>
      <c r="B75" s="38" t="s">
        <v>109</v>
      </c>
      <c r="C75" s="76" t="s">
        <v>65</v>
      </c>
      <c r="D75" s="44" t="s">
        <v>112</v>
      </c>
      <c r="E75" s="44">
        <v>1</v>
      </c>
      <c r="F75" s="44" t="s">
        <v>60</v>
      </c>
      <c r="G75" s="48">
        <f t="shared" ref="G75:G77" si="4">E75</f>
        <v>1</v>
      </c>
      <c r="H75" s="28"/>
      <c r="I75" s="26"/>
    </row>
    <row r="76" spans="1:9" ht="27.6">
      <c r="A76" s="2">
        <v>2</v>
      </c>
      <c r="B76" s="38" t="s">
        <v>110</v>
      </c>
      <c r="C76" s="111" t="s">
        <v>228</v>
      </c>
      <c r="D76" s="44" t="s">
        <v>112</v>
      </c>
      <c r="E76" s="44">
        <v>1</v>
      </c>
      <c r="F76" s="44" t="s">
        <v>60</v>
      </c>
      <c r="G76" s="48">
        <f t="shared" si="4"/>
        <v>1</v>
      </c>
      <c r="H76" s="28"/>
      <c r="I76" s="26"/>
    </row>
    <row r="77" spans="1:9">
      <c r="A77" s="2">
        <v>3</v>
      </c>
      <c r="B77" s="38" t="s">
        <v>111</v>
      </c>
      <c r="C77" s="111" t="s">
        <v>229</v>
      </c>
      <c r="D77" s="44" t="s">
        <v>112</v>
      </c>
      <c r="E77" s="44">
        <v>1</v>
      </c>
      <c r="F77" s="44" t="s">
        <v>60</v>
      </c>
      <c r="G77" s="48">
        <f t="shared" si="4"/>
        <v>1</v>
      </c>
      <c r="H77" s="28"/>
      <c r="I77" s="26"/>
    </row>
  </sheetData>
  <mergeCells count="39">
    <mergeCell ref="A73:H73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hyperlinks>
    <hyperlink ref="E10" r:id="rId1" xr:uid="{9C2D732B-A70B-457B-83F4-CAA2BD99201D}"/>
    <hyperlink ref="E11" r:id="rId2" xr:uid="{1871C01F-9CE9-4299-BB7B-45324A1FDD56}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zoomScale="70" zoomScaleNormal="70" workbookViewId="0">
      <selection activeCell="D17" sqref="D17"/>
    </sheetView>
  </sheetViews>
  <sheetFormatPr defaultColWidth="14.44140625" defaultRowHeight="14.4"/>
  <cols>
    <col min="1" max="1" width="5.109375" style="10" customWidth="1"/>
    <col min="2" max="2" width="52" style="10" customWidth="1"/>
    <col min="3" max="3" width="27.44140625" style="10" customWidth="1"/>
    <col min="4" max="4" width="22" style="10" customWidth="1"/>
    <col min="5" max="5" width="15.44140625" style="10" customWidth="1"/>
    <col min="6" max="6" width="23.44140625" style="10" bestFit="1" customWidth="1"/>
    <col min="7" max="7" width="14.44140625" style="10" customWidth="1"/>
    <col min="8" max="8" width="25" style="10" bestFit="1" customWidth="1"/>
    <col min="9" max="9" width="18.6640625" style="1" customWidth="1"/>
    <col min="10" max="11" width="8.6640625" style="1" customWidth="1"/>
    <col min="12" max="16384" width="14.44140625" style="1"/>
  </cols>
  <sheetData>
    <row r="1" spans="1:9">
      <c r="A1" s="122"/>
      <c r="B1" s="123"/>
      <c r="C1" s="123"/>
      <c r="D1" s="123"/>
      <c r="E1" s="123"/>
      <c r="F1" s="123"/>
      <c r="G1" s="123"/>
      <c r="H1" s="123"/>
    </row>
    <row r="2" spans="1:9" ht="21">
      <c r="A2" s="125" t="s">
        <v>31</v>
      </c>
      <c r="B2" s="125"/>
      <c r="C2" s="125"/>
      <c r="D2" s="125"/>
      <c r="E2" s="125"/>
      <c r="F2" s="125"/>
      <c r="G2" s="125"/>
      <c r="H2" s="125"/>
    </row>
    <row r="3" spans="1:9" ht="21">
      <c r="A3" s="126" t="str">
        <f>'Информация о Чемпионате'!B4</f>
        <v>Региональный этап</v>
      </c>
      <c r="B3" s="126"/>
      <c r="C3" s="126"/>
      <c r="D3" s="126"/>
      <c r="E3" s="126"/>
      <c r="F3" s="126"/>
      <c r="G3" s="126"/>
      <c r="H3" s="126"/>
    </row>
    <row r="4" spans="1:9" ht="21">
      <c r="A4" s="125" t="s">
        <v>32</v>
      </c>
      <c r="B4" s="125"/>
      <c r="C4" s="125"/>
      <c r="D4" s="125"/>
      <c r="E4" s="125"/>
      <c r="F4" s="125"/>
      <c r="G4" s="125"/>
      <c r="H4" s="125"/>
    </row>
    <row r="5" spans="1:9" ht="20.399999999999999">
      <c r="A5" s="124" t="str">
        <f>'Информация о Чемпионате'!B3</f>
        <v>Программные решения для бизнеса (юниоры)</v>
      </c>
      <c r="B5" s="124"/>
      <c r="C5" s="124"/>
      <c r="D5" s="124"/>
      <c r="E5" s="124"/>
      <c r="F5" s="124"/>
      <c r="G5" s="124"/>
      <c r="H5" s="124"/>
    </row>
    <row r="6" spans="1:9" ht="14.4" customHeight="1">
      <c r="A6" s="120" t="s">
        <v>11</v>
      </c>
      <c r="B6" s="123"/>
      <c r="C6" s="123"/>
      <c r="D6" s="123"/>
      <c r="E6" s="123"/>
      <c r="F6" s="123"/>
      <c r="G6" s="123"/>
      <c r="H6" s="123"/>
    </row>
    <row r="7" spans="1:9" ht="15.6" customHeight="1">
      <c r="A7" s="120" t="s">
        <v>29</v>
      </c>
      <c r="B7" s="120"/>
      <c r="C7" s="121" t="s">
        <v>178</v>
      </c>
      <c r="D7" s="121"/>
      <c r="E7" s="121"/>
      <c r="F7" s="121"/>
      <c r="G7" s="121"/>
      <c r="H7" s="121"/>
    </row>
    <row r="8" spans="1:9" ht="15.6" customHeight="1">
      <c r="A8" s="120" t="s">
        <v>30</v>
      </c>
      <c r="B8" s="120"/>
      <c r="C8" s="120"/>
      <c r="D8" s="121" t="s">
        <v>177</v>
      </c>
      <c r="E8" s="121"/>
      <c r="F8" s="121"/>
      <c r="G8" s="121"/>
      <c r="H8" s="121"/>
    </row>
    <row r="9" spans="1:9" ht="15.6" customHeight="1">
      <c r="A9" s="120" t="s">
        <v>26</v>
      </c>
      <c r="B9" s="120"/>
      <c r="C9" s="120" t="s">
        <v>237</v>
      </c>
      <c r="D9" s="120"/>
      <c r="E9" s="120"/>
      <c r="F9" s="120"/>
      <c r="G9" s="120"/>
      <c r="H9" s="120"/>
    </row>
    <row r="10" spans="1:9" ht="15.6" customHeight="1">
      <c r="A10" s="120" t="s">
        <v>28</v>
      </c>
      <c r="B10" s="120"/>
      <c r="C10" s="120" t="s">
        <v>179</v>
      </c>
      <c r="D10" s="120"/>
      <c r="E10" s="120" t="s">
        <v>180</v>
      </c>
      <c r="F10" s="120"/>
      <c r="G10" s="120">
        <v>89093190883</v>
      </c>
      <c r="H10" s="120"/>
    </row>
    <row r="11" spans="1:9" ht="15.75" customHeight="1">
      <c r="A11" s="120" t="s">
        <v>36</v>
      </c>
      <c r="B11" s="120"/>
      <c r="C11" s="120" t="s">
        <v>181</v>
      </c>
      <c r="D11" s="120"/>
      <c r="E11" s="120" t="s">
        <v>182</v>
      </c>
      <c r="F11" s="120"/>
      <c r="G11" s="120">
        <v>89374359074</v>
      </c>
      <c r="H11" s="120"/>
    </row>
    <row r="12" spans="1:9" ht="15.75" customHeight="1">
      <c r="A12" s="120" t="s">
        <v>43</v>
      </c>
      <c r="B12" s="120"/>
      <c r="C12" s="120">
        <f>'Информация о Чемпионате'!B17</f>
        <v>8</v>
      </c>
      <c r="D12" s="120"/>
      <c r="E12" s="120"/>
      <c r="F12" s="120"/>
      <c r="G12" s="120"/>
      <c r="H12" s="120"/>
    </row>
    <row r="13" spans="1:9" ht="15.6" customHeight="1">
      <c r="A13" s="120" t="s">
        <v>50</v>
      </c>
      <c r="B13" s="120"/>
      <c r="C13" s="120">
        <f>'Информация о Чемпионате'!B15</f>
        <v>5</v>
      </c>
      <c r="D13" s="120"/>
      <c r="E13" s="120"/>
      <c r="F13" s="120"/>
      <c r="G13" s="120"/>
      <c r="H13" s="120"/>
    </row>
    <row r="14" spans="1:9" ht="15.6" customHeight="1">
      <c r="A14" s="120" t="s">
        <v>19</v>
      </c>
      <c r="B14" s="120"/>
      <c r="C14" s="120">
        <f>'Информация о Чемпионате'!B16</f>
        <v>5</v>
      </c>
      <c r="D14" s="120"/>
      <c r="E14" s="120"/>
      <c r="F14" s="120"/>
      <c r="G14" s="120"/>
      <c r="H14" s="120"/>
    </row>
    <row r="15" spans="1:9" ht="15.6" customHeight="1">
      <c r="A15" s="120" t="s">
        <v>27</v>
      </c>
      <c r="B15" s="120"/>
      <c r="C15" s="120" t="s">
        <v>183</v>
      </c>
      <c r="D15" s="120"/>
      <c r="E15" s="120"/>
      <c r="F15" s="120"/>
      <c r="G15" s="120"/>
      <c r="H15" s="120"/>
    </row>
    <row r="16" spans="1:9" ht="21">
      <c r="A16" s="142" t="s">
        <v>12</v>
      </c>
      <c r="B16" s="143"/>
      <c r="C16" s="143"/>
      <c r="D16" s="143"/>
      <c r="E16" s="143"/>
      <c r="F16" s="143"/>
      <c r="G16" s="143"/>
      <c r="H16" s="143"/>
      <c r="I16" s="49"/>
    </row>
    <row r="17" spans="1:9" ht="55.2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32" t="s">
        <v>0</v>
      </c>
      <c r="H17" s="25" t="s">
        <v>10</v>
      </c>
      <c r="I17" s="30"/>
    </row>
    <row r="18" spans="1:9">
      <c r="A18" s="21">
        <v>1</v>
      </c>
      <c r="B18" s="58" t="s">
        <v>115</v>
      </c>
      <c r="C18" s="117" t="s">
        <v>230</v>
      </c>
      <c r="D18" s="60" t="s">
        <v>107</v>
      </c>
      <c r="E18" s="60">
        <v>1</v>
      </c>
      <c r="F18" s="60" t="s">
        <v>116</v>
      </c>
      <c r="G18" s="60">
        <f>$C$14*E18</f>
        <v>5</v>
      </c>
      <c r="H18" s="61"/>
      <c r="I18" s="62"/>
    </row>
    <row r="19" spans="1:9">
      <c r="A19" s="21">
        <v>2</v>
      </c>
      <c r="B19" s="64" t="s">
        <v>120</v>
      </c>
      <c r="C19" s="118" t="s">
        <v>121</v>
      </c>
      <c r="D19" s="66" t="s">
        <v>107</v>
      </c>
      <c r="E19" s="65">
        <f>ROUNDUP($C$14/2,0)</f>
        <v>3</v>
      </c>
      <c r="F19" s="65" t="s">
        <v>60</v>
      </c>
      <c r="G19" s="65">
        <f>ROUNDUP($C$14/2,0)</f>
        <v>3</v>
      </c>
      <c r="H19" s="61"/>
      <c r="I19" s="49"/>
    </row>
    <row r="20" spans="1:9" ht="21">
      <c r="A20" s="147" t="s">
        <v>13</v>
      </c>
      <c r="B20" s="148"/>
      <c r="C20" s="148"/>
      <c r="D20" s="148"/>
      <c r="E20" s="148"/>
      <c r="F20" s="148"/>
      <c r="G20" s="148"/>
      <c r="H20" s="149"/>
      <c r="I20" s="49"/>
    </row>
    <row r="21" spans="1:9" ht="55.2">
      <c r="A21" s="2" t="s">
        <v>6</v>
      </c>
      <c r="B21" s="2" t="s">
        <v>5</v>
      </c>
      <c r="C21" s="3" t="s">
        <v>4</v>
      </c>
      <c r="D21" s="2" t="s">
        <v>3</v>
      </c>
      <c r="E21" s="2" t="s">
        <v>2</v>
      </c>
      <c r="F21" s="2" t="s">
        <v>1</v>
      </c>
      <c r="G21" s="29" t="s">
        <v>0</v>
      </c>
      <c r="H21" s="25" t="s">
        <v>10</v>
      </c>
      <c r="I21" s="30"/>
    </row>
    <row r="22" spans="1:9" s="9" customFormat="1" ht="41.4">
      <c r="A22" s="19">
        <v>1</v>
      </c>
      <c r="B22" s="58" t="s">
        <v>122</v>
      </c>
      <c r="C22" s="111" t="s">
        <v>231</v>
      </c>
      <c r="D22" s="67" t="s">
        <v>107</v>
      </c>
      <c r="E22" s="68">
        <f>ROUNDUP(($E$19+$E$23)/4,0)</f>
        <v>2</v>
      </c>
      <c r="F22" s="68" t="s">
        <v>60</v>
      </c>
      <c r="G22" s="68">
        <f>ROUNDUP(($E$19+$E$23)/4,0)</f>
        <v>2</v>
      </c>
      <c r="H22" s="61"/>
      <c r="I22" s="26"/>
    </row>
    <row r="23" spans="1:9" s="9" customFormat="1">
      <c r="A23" s="19">
        <v>2</v>
      </c>
      <c r="B23" s="69" t="s">
        <v>120</v>
      </c>
      <c r="C23" s="70" t="s">
        <v>121</v>
      </c>
      <c r="D23" s="67" t="s">
        <v>107</v>
      </c>
      <c r="E23" s="68">
        <f>$C$14</f>
        <v>5</v>
      </c>
      <c r="F23" s="68" t="s">
        <v>60</v>
      </c>
      <c r="G23" s="68">
        <f>$C$14</f>
        <v>5</v>
      </c>
      <c r="H23" s="61"/>
      <c r="I23" s="26"/>
    </row>
    <row r="24" spans="1:9" s="9" customFormat="1" ht="41.4">
      <c r="A24" s="19">
        <v>3</v>
      </c>
      <c r="B24" s="58" t="s">
        <v>123</v>
      </c>
      <c r="C24" s="111" t="s">
        <v>232</v>
      </c>
      <c r="D24" s="67" t="s">
        <v>107</v>
      </c>
      <c r="E24" s="68">
        <f>$C$14*2</f>
        <v>10</v>
      </c>
      <c r="F24" s="68" t="s">
        <v>60</v>
      </c>
      <c r="G24" s="68">
        <f>$C$14*2</f>
        <v>10</v>
      </c>
      <c r="H24" s="61"/>
      <c r="I24" s="26"/>
    </row>
    <row r="25" spans="1:9" s="9" customFormat="1" ht="27.6">
      <c r="A25" s="19">
        <v>4</v>
      </c>
      <c r="B25" s="58" t="s">
        <v>124</v>
      </c>
      <c r="C25" s="111" t="s">
        <v>233</v>
      </c>
      <c r="D25" s="67" t="s">
        <v>107</v>
      </c>
      <c r="E25" s="68">
        <f>$C$14*2</f>
        <v>10</v>
      </c>
      <c r="F25" s="68" t="s">
        <v>60</v>
      </c>
      <c r="G25" s="68">
        <f>$C$14*2</f>
        <v>10</v>
      </c>
      <c r="H25" s="61"/>
    </row>
    <row r="26" spans="1:9" s="9" customFormat="1" ht="27.6">
      <c r="A26" s="19">
        <v>6</v>
      </c>
      <c r="B26" s="119" t="s">
        <v>125</v>
      </c>
      <c r="C26" s="111" t="s">
        <v>234</v>
      </c>
      <c r="D26" s="67" t="s">
        <v>107</v>
      </c>
      <c r="E26" s="68">
        <f>ROUNDUP(($E$19+$E$23)/4,0)</f>
        <v>2</v>
      </c>
      <c r="F26" s="72" t="s">
        <v>60</v>
      </c>
      <c r="G26" s="68">
        <f>ROUNDUP(($E$19+$E$23)/4,0)</f>
        <v>2</v>
      </c>
      <c r="H26" s="61"/>
    </row>
    <row r="27" spans="1:9" s="9" customFormat="1">
      <c r="A27" s="19">
        <v>7</v>
      </c>
      <c r="B27" s="119" t="s">
        <v>117</v>
      </c>
      <c r="C27" s="111" t="s">
        <v>235</v>
      </c>
      <c r="D27" s="67" t="s">
        <v>107</v>
      </c>
      <c r="E27" s="68">
        <f>$C$14*3</f>
        <v>15</v>
      </c>
      <c r="F27" s="72" t="s">
        <v>60</v>
      </c>
      <c r="G27" s="68">
        <f>$C$14*3</f>
        <v>15</v>
      </c>
      <c r="H27" s="61"/>
    </row>
    <row r="28" spans="1:9" s="9" customFormat="1">
      <c r="A28" s="19">
        <v>8</v>
      </c>
      <c r="B28" s="71" t="s">
        <v>126</v>
      </c>
      <c r="C28" s="70" t="s">
        <v>127</v>
      </c>
      <c r="D28" s="67" t="s">
        <v>107</v>
      </c>
      <c r="E28" s="68">
        <v>1</v>
      </c>
      <c r="F28" s="72" t="s">
        <v>60</v>
      </c>
      <c r="G28" s="72">
        <v>1</v>
      </c>
      <c r="H28" s="61"/>
    </row>
    <row r="29" spans="1:9" s="9" customFormat="1">
      <c r="A29" s="19">
        <v>9</v>
      </c>
      <c r="B29" s="71" t="s">
        <v>129</v>
      </c>
      <c r="C29" s="71" t="s">
        <v>130</v>
      </c>
      <c r="D29" s="67" t="s">
        <v>107</v>
      </c>
      <c r="E29" s="68">
        <v>1</v>
      </c>
      <c r="F29" s="72" t="s">
        <v>131</v>
      </c>
      <c r="G29" s="72">
        <v>1</v>
      </c>
      <c r="H29" s="61"/>
    </row>
    <row r="30" spans="1:9" s="9" customFormat="1">
      <c r="A30" s="19">
        <v>10</v>
      </c>
      <c r="B30" s="71" t="s">
        <v>132</v>
      </c>
      <c r="C30" s="71" t="s">
        <v>133</v>
      </c>
      <c r="D30" s="67" t="s">
        <v>107</v>
      </c>
      <c r="E30" s="68">
        <f>ROUNDUP($C$13*20/100,0)</f>
        <v>1</v>
      </c>
      <c r="F30" s="72" t="s">
        <v>128</v>
      </c>
      <c r="G30" s="68">
        <f>ROUNDUP($C$13*20/100,0)</f>
        <v>1</v>
      </c>
      <c r="H30" s="61"/>
    </row>
    <row r="31" spans="1:9" s="9" customFormat="1">
      <c r="A31" s="19">
        <v>11</v>
      </c>
      <c r="B31" s="71" t="s">
        <v>134</v>
      </c>
      <c r="C31" s="71" t="s">
        <v>135</v>
      </c>
      <c r="D31" s="67" t="s">
        <v>107</v>
      </c>
      <c r="E31" s="68">
        <f>ROUNDUP($C$13*20/50,0)</f>
        <v>2</v>
      </c>
      <c r="F31" s="72" t="s">
        <v>128</v>
      </c>
      <c r="G31" s="68">
        <f>ROUNDUP($C$13*20/50,0)</f>
        <v>2</v>
      </c>
      <c r="H31" s="61"/>
    </row>
    <row r="32" spans="1:9" s="9" customFormat="1">
      <c r="A32" s="19">
        <v>12</v>
      </c>
      <c r="B32" s="71" t="s">
        <v>136</v>
      </c>
      <c r="C32" s="71" t="s">
        <v>137</v>
      </c>
      <c r="D32" s="67" t="s">
        <v>107</v>
      </c>
      <c r="E32" s="73">
        <v>1</v>
      </c>
      <c r="F32" s="72" t="s">
        <v>60</v>
      </c>
      <c r="G32" s="72">
        <v>1</v>
      </c>
      <c r="H32" s="61"/>
    </row>
    <row r="33" spans="1:9" s="9" customFormat="1">
      <c r="A33" s="19">
        <v>13</v>
      </c>
      <c r="B33" s="71" t="s">
        <v>138</v>
      </c>
      <c r="C33" s="111" t="s">
        <v>236</v>
      </c>
      <c r="D33" s="67" t="s">
        <v>107</v>
      </c>
      <c r="E33" s="68">
        <f>ROUNDUP($C$13*2/5,0)</f>
        <v>2</v>
      </c>
      <c r="F33" s="72" t="s">
        <v>60</v>
      </c>
      <c r="G33" s="68">
        <f>ROUNDUP($C$13*2/5,0)</f>
        <v>2</v>
      </c>
      <c r="H33" s="61"/>
    </row>
    <row r="34" spans="1:9" ht="21">
      <c r="A34" s="142" t="s">
        <v>7</v>
      </c>
      <c r="B34" s="143"/>
      <c r="C34" s="143"/>
      <c r="D34" s="123"/>
      <c r="E34" s="123"/>
      <c r="F34" s="123"/>
      <c r="G34" s="123"/>
      <c r="H34" s="123"/>
      <c r="I34" s="49"/>
    </row>
    <row r="35" spans="1:9" ht="55.2">
      <c r="A35" s="25" t="s">
        <v>6</v>
      </c>
      <c r="B35" s="25" t="s">
        <v>5</v>
      </c>
      <c r="C35" s="25" t="s">
        <v>4</v>
      </c>
      <c r="D35" s="25" t="s">
        <v>3</v>
      </c>
      <c r="E35" s="25" t="s">
        <v>2</v>
      </c>
      <c r="F35" s="25" t="s">
        <v>1</v>
      </c>
      <c r="G35" s="25" t="s">
        <v>0</v>
      </c>
      <c r="H35" s="25" t="s">
        <v>10</v>
      </c>
      <c r="I35" s="30"/>
    </row>
    <row r="36" spans="1:9">
      <c r="A36" s="27">
        <v>1</v>
      </c>
      <c r="B36" s="58" t="s">
        <v>109</v>
      </c>
      <c r="C36" s="59" t="s">
        <v>65</v>
      </c>
      <c r="D36" s="74" t="s">
        <v>112</v>
      </c>
      <c r="E36" s="63">
        <v>1</v>
      </c>
      <c r="F36" s="60" t="s">
        <v>60</v>
      </c>
      <c r="G36" s="63">
        <v>1</v>
      </c>
      <c r="H36" s="75"/>
      <c r="I36" s="62"/>
    </row>
    <row r="37" spans="1:9" ht="27.6">
      <c r="A37" s="27">
        <v>2</v>
      </c>
      <c r="B37" s="58" t="s">
        <v>64</v>
      </c>
      <c r="C37" s="111" t="s">
        <v>228</v>
      </c>
      <c r="D37" s="74" t="s">
        <v>112</v>
      </c>
      <c r="E37" s="63">
        <v>1</v>
      </c>
      <c r="F37" s="60" t="s">
        <v>60</v>
      </c>
      <c r="G37" s="60">
        <v>1</v>
      </c>
      <c r="H37" s="75"/>
      <c r="I37" s="62"/>
    </row>
    <row r="38" spans="1:9">
      <c r="I38" s="26"/>
    </row>
  </sheetData>
  <mergeCells count="31">
    <mergeCell ref="A34:H34"/>
    <mergeCell ref="A20:H2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hyperlinks>
    <hyperlink ref="E10" r:id="rId1" xr:uid="{B4AC882F-311F-4B79-80D0-8A6BE2F9C263}"/>
    <hyperlink ref="E11" r:id="rId2" xr:uid="{9BC0231D-FCF5-4967-A7E2-2027B3661B6A}"/>
  </hyperlinks>
  <pageMargins left="0.7" right="0.7" top="0.75" bottom="0.75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tabSelected="1" zoomScale="87" zoomScaleNormal="87" workbookViewId="0">
      <selection activeCell="C16" sqref="C16"/>
    </sheetView>
  </sheetViews>
  <sheetFormatPr defaultColWidth="14.44140625" defaultRowHeight="14.4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>
      <c r="A1" s="151"/>
      <c r="B1" s="152"/>
      <c r="C1" s="152"/>
      <c r="D1" s="152"/>
      <c r="E1" s="152"/>
      <c r="F1" s="152"/>
      <c r="G1" s="152"/>
    </row>
    <row r="2" spans="1:8" ht="21">
      <c r="A2" s="125" t="s">
        <v>31</v>
      </c>
      <c r="B2" s="125"/>
      <c r="C2" s="125"/>
      <c r="D2" s="125"/>
      <c r="E2" s="125"/>
      <c r="F2" s="125"/>
      <c r="G2" s="125"/>
      <c r="H2" s="16"/>
    </row>
    <row r="3" spans="1:8" ht="21">
      <c r="A3" s="126" t="str">
        <f>'Информация о Чемпионате'!B4</f>
        <v>Региональный этап</v>
      </c>
      <c r="B3" s="126"/>
      <c r="C3" s="126"/>
      <c r="D3" s="126"/>
      <c r="E3" s="126"/>
      <c r="F3" s="126"/>
      <c r="G3" s="126"/>
      <c r="H3" s="17"/>
    </row>
    <row r="4" spans="1:8" ht="21">
      <c r="A4" s="125" t="s">
        <v>32</v>
      </c>
      <c r="B4" s="125"/>
      <c r="C4" s="125"/>
      <c r="D4" s="125"/>
      <c r="E4" s="125"/>
      <c r="F4" s="125"/>
      <c r="G4" s="125"/>
      <c r="H4" s="16"/>
    </row>
    <row r="5" spans="1:8" ht="20.399999999999999">
      <c r="A5" s="153" t="str">
        <f>'Информация о Чемпионате'!B3</f>
        <v>Программные решения для бизнеса (юниоры)</v>
      </c>
      <c r="B5" s="153"/>
      <c r="C5" s="153"/>
      <c r="D5" s="153"/>
      <c r="E5" s="153"/>
      <c r="F5" s="153"/>
      <c r="G5" s="153"/>
      <c r="H5" s="18"/>
    </row>
    <row r="6" spans="1:8" ht="21">
      <c r="A6" s="142" t="s">
        <v>14</v>
      </c>
      <c r="B6" s="150"/>
      <c r="C6" s="150"/>
      <c r="D6" s="150"/>
      <c r="E6" s="150"/>
      <c r="F6" s="150"/>
      <c r="G6" s="150"/>
      <c r="H6" s="49"/>
    </row>
    <row r="7" spans="1:8" ht="27.6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 ht="27.6">
      <c r="A8" s="6">
        <v>1</v>
      </c>
      <c r="B8" s="39" t="s">
        <v>71</v>
      </c>
      <c r="C8" s="39" t="s">
        <v>118</v>
      </c>
      <c r="D8" s="114" t="s">
        <v>105</v>
      </c>
      <c r="E8" s="31">
        <v>1</v>
      </c>
      <c r="F8" s="31" t="s">
        <v>119</v>
      </c>
      <c r="G8" s="23"/>
    </row>
    <row r="9" spans="1:8" ht="27.6">
      <c r="A9" s="6">
        <v>2</v>
      </c>
      <c r="B9" s="39" t="s">
        <v>72</v>
      </c>
      <c r="C9" s="39" t="s">
        <v>118</v>
      </c>
      <c r="D9" s="114" t="s">
        <v>105</v>
      </c>
      <c r="E9" s="31">
        <v>1</v>
      </c>
      <c r="F9" s="31" t="s">
        <v>119</v>
      </c>
      <c r="G9" s="23"/>
    </row>
    <row r="10" spans="1:8">
      <c r="A10" s="6">
        <v>3</v>
      </c>
      <c r="B10" s="39" t="s">
        <v>148</v>
      </c>
      <c r="C10" s="39" t="s">
        <v>149</v>
      </c>
      <c r="D10" s="114" t="s">
        <v>105</v>
      </c>
      <c r="E10" s="31">
        <v>1</v>
      </c>
      <c r="F10" s="31" t="s">
        <v>119</v>
      </c>
      <c r="G10" s="23"/>
    </row>
    <row r="11" spans="1:8" ht="41.4">
      <c r="A11" s="6">
        <v>4</v>
      </c>
      <c r="B11" s="39" t="s">
        <v>73</v>
      </c>
      <c r="C11" s="111" t="s">
        <v>176</v>
      </c>
      <c r="D11" s="115" t="s">
        <v>66</v>
      </c>
      <c r="E11" s="31">
        <v>1</v>
      </c>
      <c r="F11" s="31" t="s">
        <v>119</v>
      </c>
      <c r="G11" s="23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Карина Овчаренко</cp:lastModifiedBy>
  <dcterms:created xsi:type="dcterms:W3CDTF">2023-01-11T12:24:27Z</dcterms:created>
  <dcterms:modified xsi:type="dcterms:W3CDTF">2026-01-16T13:45:06Z</dcterms:modified>
</cp:coreProperties>
</file>